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X\My Drive\شخصي\التحول الرقمي\"/>
    </mc:Choice>
  </mc:AlternateContent>
  <xr:revisionPtr revIDLastSave="0" documentId="13_ncr:1_{635B8799-6902-4051-A6EA-56A0D63A4F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تقييم" sheetId="1" r:id="rId1"/>
    <sheet name="مباريات المعايير" sheetId="2" r:id="rId2"/>
    <sheet name="المتطلبات ومدى توفرها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36" i="1"/>
  <c r="J41" i="1"/>
  <c r="H32" i="1" s="1"/>
  <c r="T35" i="1"/>
  <c r="S23" i="1" s="1"/>
  <c r="T34" i="1"/>
  <c r="P35" i="1"/>
  <c r="O23" i="1" s="1"/>
  <c r="N32" i="1"/>
  <c r="N36" i="1" s="1"/>
  <c r="N35" i="1"/>
  <c r="M23" i="1" s="1"/>
  <c r="J35" i="1"/>
  <c r="I23" i="1" s="1"/>
  <c r="H34" i="1"/>
  <c r="H33" i="1"/>
  <c r="H31" i="1"/>
  <c r="L31" i="1" s="1"/>
  <c r="E23" i="1"/>
  <c r="T17" i="1"/>
  <c r="S19" i="1"/>
  <c r="L32" i="1" l="1"/>
  <c r="L35" i="1" s="1"/>
  <c r="R32" i="1"/>
  <c r="T36" i="1"/>
  <c r="H35" i="1"/>
  <c r="G23" i="1" s="1"/>
  <c r="E22" i="1"/>
  <c r="S22" i="1"/>
  <c r="R17" i="1"/>
  <c r="Q19" i="1"/>
  <c r="P17" i="1"/>
  <c r="P32" i="1"/>
  <c r="P36" i="1" s="1"/>
  <c r="O22" i="1" s="1"/>
  <c r="O19" i="1"/>
  <c r="M22" i="1"/>
  <c r="J32" i="1"/>
  <c r="J36" i="1" s="1"/>
  <c r="I22" i="1" s="1"/>
  <c r="F17" i="1"/>
  <c r="H17" i="1"/>
  <c r="J17" i="1"/>
  <c r="L17" i="1"/>
  <c r="N17" i="1"/>
  <c r="E19" i="1"/>
  <c r="L34" i="1" l="1"/>
  <c r="L36" i="1" s="1"/>
  <c r="K22" i="1" s="1"/>
  <c r="K23" i="1"/>
  <c r="R34" i="1"/>
  <c r="R35" i="1" s="1"/>
  <c r="H36" i="1"/>
  <c r="G22" i="1" s="1"/>
  <c r="Q5" i="2"/>
  <c r="Q12" i="2"/>
  <c r="Q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R36" i="1" l="1"/>
  <c r="Q22" i="1" s="1"/>
  <c r="Q23" i="1"/>
  <c r="M19" i="1"/>
  <c r="K19" i="1"/>
  <c r="D127" i="5"/>
  <c r="E127" i="5"/>
  <c r="E128" i="5" s="1"/>
  <c r="F127" i="5"/>
  <c r="D128" i="5" s="1"/>
  <c r="C127" i="5"/>
  <c r="C128" i="5" s="1"/>
  <c r="D243" i="5"/>
  <c r="E243" i="5"/>
  <c r="E244" i="5" s="1"/>
  <c r="F243" i="5"/>
  <c r="F244" i="5" s="1"/>
  <c r="C243" i="5"/>
  <c r="C244" i="5" s="1"/>
  <c r="D306" i="5"/>
  <c r="D305" i="5"/>
  <c r="E305" i="5"/>
  <c r="E306" i="5" s="1"/>
  <c r="F305" i="5"/>
  <c r="F306" i="5" s="1"/>
  <c r="C305" i="5"/>
  <c r="C306" i="5" s="1"/>
  <c r="D363" i="5"/>
  <c r="D364" i="5" s="1"/>
  <c r="E363" i="5"/>
  <c r="E364" i="5" s="1"/>
  <c r="F363" i="5"/>
  <c r="F364" i="5" s="1"/>
  <c r="C363" i="5"/>
  <c r="C364" i="5" s="1"/>
  <c r="D244" i="5" l="1"/>
  <c r="F128" i="5"/>
  <c r="O16" i="2" l="1"/>
  <c r="N16" i="2"/>
  <c r="N15" i="2"/>
  <c r="M16" i="2"/>
  <c r="M15" i="2"/>
  <c r="M14" i="2"/>
  <c r="L16" i="2"/>
  <c r="L15" i="2"/>
  <c r="L14" i="2"/>
  <c r="L13" i="2"/>
  <c r="K16" i="2"/>
  <c r="K15" i="2"/>
  <c r="K14" i="2"/>
  <c r="K13" i="2"/>
  <c r="K12" i="2"/>
  <c r="J16" i="2"/>
  <c r="J15" i="2"/>
  <c r="J14" i="2"/>
  <c r="J13" i="2"/>
  <c r="J12" i="2"/>
  <c r="J11" i="2"/>
  <c r="I16" i="2"/>
  <c r="I15" i="2"/>
  <c r="I14" i="2"/>
  <c r="I13" i="2"/>
  <c r="I12" i="2"/>
  <c r="I11" i="2"/>
  <c r="I10" i="2"/>
  <c r="H16" i="2"/>
  <c r="H15" i="2"/>
  <c r="H14" i="2"/>
  <c r="H13" i="2"/>
  <c r="H12" i="2"/>
  <c r="H11" i="2"/>
  <c r="H10" i="2"/>
  <c r="H9" i="2"/>
  <c r="G16" i="2"/>
  <c r="G15" i="2"/>
  <c r="G14" i="2"/>
  <c r="G13" i="2"/>
  <c r="G12" i="2"/>
  <c r="G11" i="2"/>
  <c r="G10" i="2"/>
  <c r="Q10" i="2" s="1"/>
  <c r="G9" i="2"/>
  <c r="G8" i="2"/>
  <c r="F16" i="2"/>
  <c r="F15" i="2"/>
  <c r="F14" i="2"/>
  <c r="F13" i="2"/>
  <c r="F12" i="2"/>
  <c r="F11" i="2"/>
  <c r="F10" i="2"/>
  <c r="F9" i="2"/>
  <c r="F8" i="2"/>
  <c r="F7" i="2"/>
  <c r="Q7" i="2" s="1"/>
  <c r="E16" i="2"/>
  <c r="E15" i="2"/>
  <c r="E14" i="2"/>
  <c r="E13" i="2"/>
  <c r="E12" i="2"/>
  <c r="E11" i="2"/>
  <c r="E10" i="2"/>
  <c r="E9" i="2"/>
  <c r="E8" i="2"/>
  <c r="E7" i="2"/>
  <c r="E6" i="2"/>
  <c r="D7" i="2"/>
  <c r="D6" i="2"/>
  <c r="D5" i="2"/>
  <c r="D16" i="2"/>
  <c r="D15" i="2"/>
  <c r="D14" i="2"/>
  <c r="D13" i="2"/>
  <c r="D12" i="2"/>
  <c r="D11" i="2"/>
  <c r="Q11" i="2" s="1"/>
  <c r="D10" i="2"/>
  <c r="D9" i="2"/>
  <c r="D8" i="2"/>
  <c r="C4" i="2"/>
  <c r="Q4" i="2" s="1"/>
  <c r="C15" i="2"/>
  <c r="C16" i="2"/>
  <c r="C14" i="2"/>
  <c r="C13" i="2"/>
  <c r="Q13" i="2" s="1"/>
  <c r="C12" i="2"/>
  <c r="C11" i="2"/>
  <c r="C10" i="2"/>
  <c r="C9" i="2"/>
  <c r="C8" i="2"/>
  <c r="O17" i="2"/>
  <c r="C16" i="1" s="1"/>
  <c r="P17" i="2"/>
  <c r="C18" i="1" s="1"/>
  <c r="C7" i="2"/>
  <c r="C6" i="2"/>
  <c r="C5" i="2"/>
  <c r="B3" i="2"/>
  <c r="C2" i="2" s="1"/>
  <c r="D2" i="2"/>
  <c r="E2" i="2"/>
  <c r="F2" i="2"/>
  <c r="G2" i="2"/>
  <c r="H2" i="2"/>
  <c r="I2" i="2"/>
  <c r="J2" i="2"/>
  <c r="K2" i="2"/>
  <c r="L2" i="2"/>
  <c r="M2" i="2"/>
  <c r="N2" i="2"/>
  <c r="O2" i="2"/>
  <c r="P2" i="2"/>
  <c r="T18" i="1" l="1"/>
  <c r="P18" i="1"/>
  <c r="N18" i="1"/>
  <c r="R18" i="1"/>
  <c r="T16" i="1"/>
  <c r="R16" i="1"/>
  <c r="P16" i="1"/>
  <c r="Q6" i="2"/>
  <c r="Q8" i="2"/>
  <c r="Q9" i="2"/>
  <c r="D17" i="2"/>
  <c r="C5" i="1" s="1"/>
  <c r="Q14" i="2"/>
  <c r="Q15" i="2"/>
  <c r="L16" i="1"/>
  <c r="N16" i="1"/>
  <c r="Q16" i="2"/>
  <c r="L18" i="1"/>
  <c r="F18" i="1"/>
  <c r="M17" i="2"/>
  <c r="C14" i="1" s="1"/>
  <c r="L17" i="2"/>
  <c r="C13" i="1" s="1"/>
  <c r="H17" i="2"/>
  <c r="C9" i="1" s="1"/>
  <c r="H18" i="1"/>
  <c r="J18" i="1"/>
  <c r="F17" i="2"/>
  <c r="C7" i="1" s="1"/>
  <c r="I17" i="2"/>
  <c r="C10" i="1" s="1"/>
  <c r="K17" i="2"/>
  <c r="C12" i="1" s="1"/>
  <c r="G17" i="2"/>
  <c r="C8" i="1" s="1"/>
  <c r="J17" i="2"/>
  <c r="C11" i="1" s="1"/>
  <c r="N17" i="2"/>
  <c r="C15" i="1" s="1"/>
  <c r="E17" i="2"/>
  <c r="C6" i="1" s="1"/>
  <c r="C17" i="2"/>
  <c r="C4" i="1" s="1"/>
  <c r="G19" i="1"/>
  <c r="I19" i="1"/>
  <c r="J16" i="1"/>
  <c r="H16" i="1"/>
  <c r="F16" i="1"/>
  <c r="F6" i="1" l="1"/>
  <c r="T6" i="1"/>
  <c r="P6" i="1"/>
  <c r="R6" i="1"/>
  <c r="T12" i="1"/>
  <c r="R12" i="1"/>
  <c r="P12" i="1"/>
  <c r="T15" i="1"/>
  <c r="R15" i="1"/>
  <c r="P15" i="1"/>
  <c r="T10" i="1"/>
  <c r="P10" i="1"/>
  <c r="R10" i="1"/>
  <c r="T9" i="1"/>
  <c r="R9" i="1"/>
  <c r="P9" i="1"/>
  <c r="T11" i="1"/>
  <c r="R11" i="1"/>
  <c r="P11" i="1"/>
  <c r="T7" i="1"/>
  <c r="R7" i="1"/>
  <c r="P7" i="1"/>
  <c r="T13" i="1"/>
  <c r="P13" i="1"/>
  <c r="R13" i="1"/>
  <c r="T4" i="1"/>
  <c r="R4" i="1"/>
  <c r="P4" i="1"/>
  <c r="C19" i="1"/>
  <c r="T8" i="1"/>
  <c r="R8" i="1"/>
  <c r="P8" i="1"/>
  <c r="T14" i="1"/>
  <c r="P14" i="1"/>
  <c r="R14" i="1"/>
  <c r="T5" i="1"/>
  <c r="P5" i="1"/>
  <c r="R5" i="1"/>
  <c r="L10" i="1"/>
  <c r="N10" i="1"/>
  <c r="N13" i="1"/>
  <c r="L13" i="1"/>
  <c r="N15" i="1"/>
  <c r="L15" i="1"/>
  <c r="N14" i="1"/>
  <c r="L14" i="1"/>
  <c r="L11" i="1"/>
  <c r="N11" i="1"/>
  <c r="N12" i="1"/>
  <c r="L12" i="1"/>
  <c r="L9" i="1"/>
  <c r="N9" i="1"/>
  <c r="N8" i="1"/>
  <c r="L8" i="1"/>
  <c r="L7" i="1"/>
  <c r="N7" i="1"/>
  <c r="N6" i="1"/>
  <c r="L6" i="1"/>
  <c r="L4" i="1"/>
  <c r="N4" i="1"/>
  <c r="L5" i="1"/>
  <c r="N5" i="1"/>
  <c r="J4" i="1"/>
  <c r="F8" i="1"/>
  <c r="F9" i="1"/>
  <c r="F5" i="1"/>
  <c r="H9" i="1"/>
  <c r="J11" i="1"/>
  <c r="J8" i="1"/>
  <c r="H4" i="1"/>
  <c r="F14" i="1"/>
  <c r="H13" i="1"/>
  <c r="F13" i="1"/>
  <c r="J13" i="1"/>
  <c r="J9" i="1"/>
  <c r="H14" i="1"/>
  <c r="J14" i="1"/>
  <c r="F10" i="1"/>
  <c r="F15" i="1"/>
  <c r="H15" i="1"/>
  <c r="F12" i="1"/>
  <c r="H10" i="1"/>
  <c r="J10" i="1"/>
  <c r="F11" i="1"/>
  <c r="H12" i="1"/>
  <c r="H11" i="1"/>
  <c r="J7" i="1"/>
  <c r="H7" i="1"/>
  <c r="F7" i="1"/>
  <c r="H8" i="1"/>
  <c r="J15" i="1"/>
  <c r="J12" i="1"/>
  <c r="J5" i="1"/>
  <c r="H5" i="1"/>
  <c r="H6" i="1"/>
  <c r="J6" i="1"/>
  <c r="F4" i="1"/>
  <c r="R19" i="1" l="1"/>
  <c r="Q21" i="1" s="1"/>
  <c r="P19" i="1"/>
  <c r="T19" i="1"/>
  <c r="S21" i="1" s="1"/>
  <c r="S25" i="1" s="1"/>
  <c r="N19" i="1"/>
  <c r="M21" i="1" s="1"/>
  <c r="L19" i="1"/>
  <c r="K21" i="1" s="1"/>
  <c r="H19" i="1"/>
  <c r="G21" i="1" s="1"/>
  <c r="G26" i="1" s="1"/>
  <c r="F19" i="1"/>
  <c r="E21" i="1" s="1"/>
  <c r="E25" i="1" s="1"/>
  <c r="J19" i="1"/>
  <c r="K26" i="1" l="1"/>
  <c r="K25" i="1"/>
  <c r="O21" i="1"/>
  <c r="O25" i="1" s="1"/>
  <c r="S26" i="1"/>
  <c r="Q25" i="1"/>
  <c r="Q26" i="1"/>
  <c r="M26" i="1"/>
  <c r="M25" i="1"/>
  <c r="I21" i="1"/>
  <c r="I26" i="1" s="1"/>
  <c r="E26" i="1"/>
  <c r="G25" i="1"/>
  <c r="O26" i="1" l="1"/>
  <c r="I25" i="1"/>
</calcChain>
</file>

<file path=xl/sharedStrings.xml><?xml version="1.0" encoding="utf-8"?>
<sst xmlns="http://schemas.openxmlformats.org/spreadsheetml/2006/main" count="830" uniqueCount="377">
  <si>
    <t>الدرجة</t>
  </si>
  <si>
    <t>أهمية المعيار</t>
  </si>
  <si>
    <t xml:space="preserve">المعيار </t>
  </si>
  <si>
    <t>التقييم</t>
  </si>
  <si>
    <t>المجموع</t>
  </si>
  <si>
    <t>المعايير</t>
  </si>
  <si>
    <t>#</t>
  </si>
  <si>
    <t>مجموع التقييم</t>
  </si>
  <si>
    <t>نسبة التقييم</t>
  </si>
  <si>
    <t>تكلفة النسبة المؤية الواحدة بالريال</t>
  </si>
  <si>
    <t>الفائدة مقابل الاف الريال الواحد بالنسبة</t>
  </si>
  <si>
    <t>النظام الحالي</t>
  </si>
  <si>
    <t>سهولة استخدام النظام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</si>
  <si>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GE SS Unique Light"/>
        <family val="1"/>
        <charset val="178"/>
      </rPr>
      <t>إمكانية الربط مع أنظمة أخرى</t>
    </r>
  </si>
  <si>
    <t>التعديل على النظام بدون كود برمجي</t>
  </si>
  <si>
    <t>الموارد البشرية</t>
  </si>
  <si>
    <t>المبيعات</t>
  </si>
  <si>
    <t>التكلفة لل 5 سنين</t>
  </si>
  <si>
    <t>المتطلبات المالية</t>
  </si>
  <si>
    <t>الشؤون الإدارية</t>
  </si>
  <si>
    <t>الموظفون</t>
  </si>
  <si>
    <t>عقود</t>
  </si>
  <si>
    <t>مكافأة الموظف</t>
  </si>
  <si>
    <t>وثائق الشركة</t>
  </si>
  <si>
    <t>طلب تجديد إقامة</t>
  </si>
  <si>
    <t>تقارير الموارد البشرية</t>
  </si>
  <si>
    <t>قسم الموارد البشرية والاسم الوظيفي للموظف</t>
  </si>
  <si>
    <t>تقرير انهاء عمل الموظفين</t>
  </si>
  <si>
    <t>تقرير عروض الموظفين</t>
  </si>
  <si>
    <t>تقرير اجازات الموظف</t>
  </si>
  <si>
    <t>تقرير الراتب الشهرى للموظف</t>
  </si>
  <si>
    <t>تقرير بكفالة الموظف</t>
  </si>
  <si>
    <t>قيمة الخصم</t>
  </si>
  <si>
    <t>تقارير مكافأة الموظفيين</t>
  </si>
  <si>
    <t>تقارير الوقت الاضافى</t>
  </si>
  <si>
    <t>‫تقرير ‫بالرسوم‬ ‫الخاصة‬ ‫بالمصروفات‬ ‫</t>
  </si>
  <si>
    <t>تقرير البدلات</t>
  </si>
  <si>
    <t> التقارير</t>
  </si>
  <si>
    <t>تقرير الحضور</t>
  </si>
  <si>
    <t>طلبات الموظفين</t>
  </si>
  <si>
    <t>مباشرة عمل</t>
  </si>
  <si>
    <t>طلب عمل إضافى</t>
  </si>
  <si>
    <t>سلفة مالية / راتب مقدم</t>
  </si>
  <si>
    <t>إذن مغادرة</t>
  </si>
  <si>
    <t>مهمة عمل</t>
  </si>
  <si>
    <t>طلب بدل سكن مقدم</t>
  </si>
  <si>
    <t> عهده</t>
  </si>
  <si>
    <t>عهد الموظف</t>
  </si>
  <si>
    <t>إرجاع العهدة</t>
  </si>
  <si>
    <t> مغادرات</t>
  </si>
  <si>
    <t>رصيد الاجازات</t>
  </si>
  <si>
    <t>طلب الاجازة</t>
  </si>
  <si>
    <t>الموافقة على طلبات الإجازة</t>
  </si>
  <si>
    <t>العودة من الإجازة</t>
  </si>
  <si>
    <t>إلغاء الاجازة</t>
  </si>
  <si>
    <t>عهدة مالية</t>
  </si>
  <si>
    <t>عهد مالية (مديرين)</t>
  </si>
  <si>
    <t>تسويات العهدة المالية</t>
  </si>
  <si>
    <t>تسويات العهد (مديرين)</t>
  </si>
  <si>
    <t>إخلاء طرف</t>
  </si>
  <si>
    <t>التوظيف</t>
  </si>
  <si>
    <t>طلبات التوظيف</t>
  </si>
  <si>
    <t>الوظائف</t>
  </si>
  <si>
    <t>المتقدمين للوظائف</t>
  </si>
  <si>
    <t>عرض وظيفى</t>
  </si>
  <si>
    <t>تعقب الوقت</t>
  </si>
  <si>
    <t>سجل الحضور الخاص بي</t>
  </si>
  <si>
    <t>سجل الحضور تنتظر التأكيد</t>
  </si>
  <si>
    <t>أنشطة الجدول الزمني</t>
  </si>
  <si>
    <t>الحضور</t>
  </si>
  <si>
    <t>تسجيلات الحضور</t>
  </si>
  <si>
    <t>التأخير - الغياب - العمل اﻷضافى</t>
  </si>
  <si>
    <t>تقرير الحضور الشهرى</t>
  </si>
  <si>
    <t>إثبات الحضور</t>
  </si>
  <si>
    <t>تبرير التأخير اليومى</t>
  </si>
  <si>
    <t>تقرير الغياب</t>
  </si>
  <si>
    <t>تسجيل العقوبة</t>
  </si>
  <si>
    <t>خصومات الموظف</t>
  </si>
  <si>
    <t>انهاء الخدمة, الاستقالة</t>
  </si>
  <si>
    <t>قسائم نهاية الخدمة</t>
  </si>
  <si>
    <t>تجديد تعاقد</t>
  </si>
  <si>
    <t>تقييمات</t>
  </si>
  <si>
    <t>تقييم الموظف</t>
  </si>
  <si>
    <t>تقييماتى</t>
  </si>
  <si>
    <t>التذاكر</t>
  </si>
  <si>
    <t>طلب التذكرة</t>
  </si>
  <si>
    <t>المصروفات</t>
  </si>
  <si>
    <t>العلاقات الحكومية</t>
  </si>
  <si>
    <t>خروج وعودة</t>
  </si>
  <si>
    <t>تجديد الاوراق الرسمية</t>
  </si>
  <si>
    <t>الراتب</t>
  </si>
  <si>
    <t>مسير راتب الموظف</t>
  </si>
  <si>
    <t>مسير الرواتب</t>
  </si>
  <si>
    <t>تصفيات الاجازة</t>
  </si>
  <si>
    <t>اﻹستحقاقات اﻹضافية</t>
  </si>
  <si>
    <t>إعدادات</t>
  </si>
  <si>
    <t>الكلمات الدليلية للموظف</t>
  </si>
  <si>
    <t>أجهزة البصمة</t>
  </si>
  <si>
    <t>الأقسام</t>
  </si>
  <si>
    <t>فئات الاجازة</t>
  </si>
  <si>
    <t>حسابات الجدول الزمنى</t>
  </si>
  <si>
    <t> السلم الوظيفى</t>
  </si>
  <si>
    <t>السلم الوظيفى</t>
  </si>
  <si>
    <t>مستويات السلم الوظيفى</t>
  </si>
  <si>
    <t>المجموعات الوظيفيه</t>
  </si>
  <si>
    <t>درجات السلم الوظيفى</t>
  </si>
  <si>
    <t> عقوبة</t>
  </si>
  <si>
    <t>عقوبة</t>
  </si>
  <si>
    <t>خطة التقييم</t>
  </si>
  <si>
    <t>تقييم الخطة</t>
  </si>
  <si>
    <t>أنواع الإجازات</t>
  </si>
  <si>
    <t>إجازة قوميه</t>
  </si>
  <si>
    <t>فئات المصروف</t>
  </si>
  <si>
    <t>إعدادات الحضور</t>
  </si>
  <si>
    <t> عقد</t>
  </si>
  <si>
    <t>نماذج العقد</t>
  </si>
  <si>
    <t> الحضور</t>
  </si>
  <si>
    <t>اسباب الحضور</t>
  </si>
  <si>
    <t> الراتب</t>
  </si>
  <si>
    <t>هياكل المرتب</t>
  </si>
  <si>
    <t>التسلسل الهرمي للراتب</t>
  </si>
  <si>
    <t>فئات قاعده المرتب</t>
  </si>
  <si>
    <t>تسلسل فئات قواعد المرتب</t>
  </si>
  <si>
    <t>قانون الأجور</t>
  </si>
  <si>
    <t>تسجيلات مساهمة</t>
  </si>
  <si>
    <t>إفتتاح رصيد اﻷجازات</t>
  </si>
  <si>
    <t>واجهة أجهزة البصمة SQL</t>
  </si>
  <si>
    <t>العملاء</t>
  </si>
  <si>
    <t>فواتير العملاء</t>
  </si>
  <si>
    <t>رد للعملاء</t>
  </si>
  <si>
    <t>إيصالات المبيعات</t>
  </si>
  <si>
    <t>مدفوعات العملاء</t>
  </si>
  <si>
    <t>المورّدون</t>
  </si>
  <si>
    <t>فواتير الموردين</t>
  </si>
  <si>
    <t>رد مال للمورد</t>
  </si>
  <si>
    <t>إيصالات الشراء</t>
  </si>
  <si>
    <t>مدفوعات الموردين</t>
  </si>
  <si>
    <t>إدارة البنك والنقدية</t>
  </si>
  <si>
    <t>حركه النقديه</t>
  </si>
  <si>
    <t>حركه البنك</t>
  </si>
  <si>
    <t>إيداع بنكي</t>
  </si>
  <si>
    <t>تسويه بنكيه</t>
  </si>
  <si>
    <t> تحويل نقديه</t>
  </si>
  <si>
    <t>تحويل نقديه</t>
  </si>
  <si>
    <t>استلام نقديه</t>
  </si>
  <si>
    <t>تحويل بنكي</t>
  </si>
  <si>
    <t>قيود اليومية</t>
  </si>
  <si>
    <t>عناصر اليومية</t>
  </si>
  <si>
    <t>عناصر اليومية التحليلية</t>
  </si>
  <si>
    <t>المخططات</t>
  </si>
  <si>
    <t>الدليل المحاسبي</t>
  </si>
  <si>
    <t>شجرة الحسابات التحليلية</t>
  </si>
  <si>
    <t>دليل الضرائب</t>
  </si>
  <si>
    <t>الأصول</t>
  </si>
  <si>
    <t>هرمية الأصول</t>
  </si>
  <si>
    <t>معالجة دورية</t>
  </si>
  <si>
    <t> القيود المسودة</t>
  </si>
  <si>
    <t>سجل المدخلات اليومية</t>
  </si>
  <si>
    <t> التسوية</t>
  </si>
  <si>
    <t>تسوية يدوية</t>
  </si>
  <si>
    <t>تسوية تلقائية</t>
  </si>
  <si>
    <t>التسوية على كشف الحساب البنكي</t>
  </si>
  <si>
    <t> القيود المتكررة</t>
  </si>
  <si>
    <t>تعريف قيود تكرارية</t>
  </si>
  <si>
    <t>إنشاء قيود</t>
  </si>
  <si>
    <t>نماذج</t>
  </si>
  <si>
    <t>احتساب الأصول</t>
  </si>
  <si>
    <t> نهاية الفترة</t>
  </si>
  <si>
    <t>إغلاق الفترة</t>
  </si>
  <si>
    <t>إنشاء القيود الإفتتاحية</t>
  </si>
  <si>
    <t>إلغاء قيود الإقفال</t>
  </si>
  <si>
    <t>إغلاق السنة المالية</t>
  </si>
  <si>
    <t>التقارير</t>
  </si>
  <si>
    <t>تقرير عموله المشرف</t>
  </si>
  <si>
    <t> تقارير قانونية</t>
  </si>
  <si>
    <t> التقارير المحاسبية</t>
  </si>
  <si>
    <t>الأستاذ العام</t>
  </si>
  <si>
    <t>ميزان المراجعة</t>
  </si>
  <si>
    <t>الميزانية العمومية</t>
  </si>
  <si>
    <t>الربح و الخسارة</t>
  </si>
  <si>
    <t>التقرير المالي</t>
  </si>
  <si>
    <t> اليوميات</t>
  </si>
  <si>
    <t>بيع/شراء الدفاتر اليومية</t>
  </si>
  <si>
    <t>اليوميات</t>
  </si>
  <si>
    <t>اليوميات العامة</t>
  </si>
  <si>
    <t>يومية التجميع</t>
  </si>
  <si>
    <t> تقرير شامل</t>
  </si>
  <si>
    <t> شركاء</t>
  </si>
  <si>
    <t>رصيد الشريك</t>
  </si>
  <si>
    <t>متأخرات أرصدة شركاء</t>
  </si>
  <si>
    <t>دفتر الشركاء</t>
  </si>
  <si>
    <t>الفواتير المفتوحة</t>
  </si>
  <si>
    <t>اعمار الفواتير المفتوحة</t>
  </si>
  <si>
    <t> الضرائب</t>
  </si>
  <si>
    <t>تقرير الضرائب</t>
  </si>
  <si>
    <t> تحليلي</t>
  </si>
  <si>
    <t>يومية تحليلية</t>
  </si>
  <si>
    <t> متعدد العملة</t>
  </si>
  <si>
    <t>مكاسب أو خسائر غير محققة</t>
  </si>
  <si>
    <t> فترات</t>
  </si>
  <si>
    <t>السنوات المالية</t>
  </si>
  <si>
    <t>فترات</t>
  </si>
  <si>
    <t> إعدادات الحسابات</t>
  </si>
  <si>
    <t>إعدادات العهد المالية</t>
  </si>
  <si>
    <t>إعدادات الحسابات للموارد البشريه</t>
  </si>
  <si>
    <t>إعدادات الحسابات للمشاريع</t>
  </si>
  <si>
    <t>إعدادات الحسابات للشركاء</t>
  </si>
  <si>
    <t>إعدادات الحسابات للمبيعات</t>
  </si>
  <si>
    <t>إعدادات الحسابات للتأجير</t>
  </si>
  <si>
    <t>إعدادات الحسابات للتقييم</t>
  </si>
  <si>
    <t>Accounts Configuration</t>
  </si>
  <si>
    <t> حسابات</t>
  </si>
  <si>
    <t>اعداد الحسابات المصرفية الخاصة بك</t>
  </si>
  <si>
    <t>حسابات</t>
  </si>
  <si>
    <t> قوالب</t>
  </si>
  <si>
    <t>قوالب الدليل المحاسبي</t>
  </si>
  <si>
    <t>قوالب الحساب</t>
  </si>
  <si>
    <t>قوالب الضريبة</t>
  </si>
  <si>
    <t>قوالب رمز الضريبة</t>
  </si>
  <si>
    <t>قوالب الوضع المالي</t>
  </si>
  <si>
    <t>أنواع الحساب</t>
  </si>
  <si>
    <t>الضرائب</t>
  </si>
  <si>
    <t>رموز الضريبة</t>
  </si>
  <si>
    <t>الأوضاع المالية</t>
  </si>
  <si>
    <t> تقارير مالية</t>
  </si>
  <si>
    <t>تقارير الحساب</t>
  </si>
  <si>
    <t>المسلسل الهرمي لتقارير الحسابات</t>
  </si>
  <si>
    <t> محاسبة تحليلية</t>
  </si>
  <si>
    <t>يوميات تحليلية</t>
  </si>
  <si>
    <t>حسابات تحليلية</t>
  </si>
  <si>
    <t> متفرقات</t>
  </si>
  <si>
    <t>شروط السداد</t>
  </si>
  <si>
    <t>العملات</t>
  </si>
  <si>
    <t>قوالب بيان عملية</t>
  </si>
  <si>
    <t>انواع الفاتورة</t>
  </si>
  <si>
    <t>قوالب البريد الإلكتروني</t>
  </si>
  <si>
    <t>طلبات التسعير</t>
  </si>
  <si>
    <t>تقرير المشتريات</t>
  </si>
  <si>
    <t>اوامر الشراء</t>
  </si>
  <si>
    <t>المناقصات</t>
  </si>
  <si>
    <t>المنتجات الواردة</t>
  </si>
  <si>
    <t>منتجات واردة</t>
  </si>
  <si>
    <t>مراقبة الفاتورة</t>
  </si>
  <si>
    <t>من مسودات الفواتير</t>
  </si>
  <si>
    <t>من بنود أوامر الشراء</t>
  </si>
  <si>
    <t>عند الشحنات القادمة</t>
  </si>
  <si>
    <t>المنتجات</t>
  </si>
  <si>
    <t>المنتجات بالتصنيف</t>
  </si>
  <si>
    <t> دفتر العناوين</t>
  </si>
  <si>
    <t>وسوم الشريك</t>
  </si>
  <si>
    <t> المنتجات</t>
  </si>
  <si>
    <t>فئات المنتج</t>
  </si>
  <si>
    <t>فئات وحدة القياس</t>
  </si>
  <si>
    <t>وحدة القياس</t>
  </si>
  <si>
    <t> قوائم الاسعار</t>
  </si>
  <si>
    <t>قوائم الاسعار</t>
  </si>
  <si>
    <t>اصدارات قائمة الاسعار</t>
  </si>
  <si>
    <t>أنواع السعر</t>
  </si>
  <si>
    <t>العمليات</t>
  </si>
  <si>
    <t>كافة العمليات</t>
  </si>
  <si>
    <t>تقرير المخزون</t>
  </si>
  <si>
    <t>مراقبة المخزون</t>
  </si>
  <si>
    <t>التقييم الحالي للمخزون</t>
  </si>
  <si>
    <t>تعديلات الجرد</t>
  </si>
  <si>
    <t>التعقب</t>
  </si>
  <si>
    <t>تحركات المخزون</t>
  </si>
  <si>
    <t>الدفعات</t>
  </si>
  <si>
    <t>جدولة</t>
  </si>
  <si>
    <t>حساب كميات المواد الخام فقط</t>
  </si>
  <si>
    <t>تحقق من المخزون</t>
  </si>
  <si>
    <t>المشتريات</t>
  </si>
  <si>
    <t>المخازن</t>
  </si>
  <si>
    <t>الأماكن</t>
  </si>
  <si>
    <t>أنواع العمليه</t>
  </si>
  <si>
    <t>قواعد إعاده الطلب</t>
  </si>
  <si>
    <t>قواعد الشراء</t>
  </si>
  <si>
    <t>مسارات</t>
  </si>
  <si>
    <t>طرق التسليم</t>
  </si>
  <si>
    <t>فئات وحدات القياس</t>
  </si>
  <si>
    <t>شروط التجارة الدولية</t>
  </si>
  <si>
    <t>تصنيفات المنتجات</t>
  </si>
  <si>
    <t>موديلات المنتج</t>
  </si>
  <si>
    <t> التسليم</t>
  </si>
  <si>
    <t>قائمة اسعار التسليم</t>
  </si>
  <si>
    <t>تقرير المبيعات</t>
  </si>
  <si>
    <t>العروض</t>
  </si>
  <si>
    <t>الفرص</t>
  </si>
  <si>
    <t>التسعيرات</t>
  </si>
  <si>
    <t>أوامر المبيعات</t>
  </si>
  <si>
    <t>اتصالات هاتفية</t>
  </si>
  <si>
    <t>المكالمات المسجلة</t>
  </si>
  <si>
    <t>الفواتير</t>
  </si>
  <si>
    <t>إصدار فواتير لأوامر التسليم</t>
  </si>
  <si>
    <t>المنتجات حسب الأصناف</t>
  </si>
  <si>
    <t>الأدوات</t>
  </si>
  <si>
    <t>استنساخ العملاء</t>
  </si>
  <si>
    <t>الإعدادات</t>
  </si>
  <si>
    <t>شرائح العملاء</t>
  </si>
  <si>
    <t>وحدات القياس</t>
  </si>
  <si>
    <t> سجل العناوين</t>
  </si>
  <si>
    <t> التوطين</t>
  </si>
  <si>
    <t>الدول</t>
  </si>
  <si>
    <t>ألقاب جهات الاتصال</t>
  </si>
  <si>
    <t>Partner Tags</t>
  </si>
  <si>
    <t>الحسابات المصرفية</t>
  </si>
  <si>
    <t>المصارف</t>
  </si>
  <si>
    <t>أنواع حسابات البنك</t>
  </si>
  <si>
    <t> اتصالات هاتفية</t>
  </si>
  <si>
    <t>فئات</t>
  </si>
  <si>
    <t> فئات وسمات المنتجات</t>
  </si>
  <si>
    <t>صفات</t>
  </si>
  <si>
    <t>صفة القيم</t>
  </si>
  <si>
    <t> الفرص والفرص المحتملة</t>
  </si>
  <si>
    <t>مراحل</t>
  </si>
  <si>
    <t>وسوم المبيعات</t>
  </si>
  <si>
    <t>الأصل</t>
  </si>
  <si>
    <t>حملات</t>
  </si>
  <si>
    <t>طرق الدفع</t>
  </si>
  <si>
    <t>العناوين</t>
  </si>
  <si>
    <t>المناطق</t>
  </si>
  <si>
    <t>مجموعات المدن</t>
  </si>
  <si>
    <t>المالية والمحاسبة</t>
  </si>
  <si>
    <t>عمليات الشراء</t>
  </si>
  <si>
    <t>المبيعات وعلاقات العملاء</t>
  </si>
  <si>
    <t>طرق التعاقد المختلفة</t>
  </si>
  <si>
    <t>تحميل الفواتير ومصاريف الموظفين على الفاتورة</t>
  </si>
  <si>
    <t>بناء الفواتير حسب طلب العملاء</t>
  </si>
  <si>
    <t>ورك فلو المبيعات الخاص بحلول الالولى</t>
  </si>
  <si>
    <t>حساب التكاليف والمبيعات حسب استراتيجية حلول الأولى</t>
  </si>
  <si>
    <t xml:space="preserve">حساب التكاليف الحكومية في فواتير </t>
  </si>
  <si>
    <t>حساب تكاليف التامينات في فواتير العملاء</t>
  </si>
  <si>
    <t>اعدادات الفواتير وعقود مع العملاء والفوترة على أساسها</t>
  </si>
  <si>
    <t>انهاء الخدمة حسب قانون مكتب العمل</t>
  </si>
  <si>
    <t>العقوبة و الخصومات حسب قانون مكتب العمل</t>
  </si>
  <si>
    <t>سجلات الحضور</t>
  </si>
  <si>
    <t>نوع المتطلبات</t>
  </si>
  <si>
    <t>النسبة</t>
  </si>
  <si>
    <t>ترابط الأنظمة الفرعية كما هي</t>
  </si>
  <si>
    <t>توفر تطبيق اندرويد و ios</t>
  </si>
  <si>
    <t>استضافة محلية و كلاود معا</t>
  </si>
  <si>
    <t>متطلبات إدارة المالية</t>
  </si>
  <si>
    <t>متطلبات إدارة الموارد البشرية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</si>
  <si>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GE SS Unique Light"/>
        <family val="1"/>
        <charset val="178"/>
      </rPr>
      <t>متطلبات إدارة المبيعات</t>
    </r>
  </si>
  <si>
    <t>متطلبات إدارة الشؤون الإدارية</t>
  </si>
  <si>
    <t>متطلبات المخازن والمشتريات</t>
  </si>
  <si>
    <t>امتلاك النظام مفتوحيه المصدر بدون تراخيص</t>
  </si>
  <si>
    <t>متطلبات المتجر والموقع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</si>
  <si>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GE SS Unique Light"/>
        <family val="1"/>
        <charset val="178"/>
      </rPr>
      <t>التعريب والمحلية والأدوات الإضافية</t>
    </r>
  </si>
  <si>
    <t>المعايير الادارية والسمعة والقيمة المضافة</t>
  </si>
  <si>
    <t>استضافة</t>
  </si>
  <si>
    <t>تراخيص</t>
  </si>
  <si>
    <t>تطبيق</t>
  </si>
  <si>
    <t>دعم</t>
  </si>
  <si>
    <t>السنة 1</t>
  </si>
  <si>
    <t>السنة 2</t>
  </si>
  <si>
    <t>انترنت</t>
  </si>
  <si>
    <t>دعم سنوي</t>
  </si>
  <si>
    <t>5 سنوات</t>
  </si>
  <si>
    <t>التكلفة لسنة واحدة</t>
  </si>
  <si>
    <t>شركة X 
نظام A</t>
  </si>
  <si>
    <t>شركة Y
نظام B</t>
  </si>
  <si>
    <t>شركة Z
نظام B</t>
  </si>
  <si>
    <t xml:space="preserve">شركة W
نظام C </t>
  </si>
  <si>
    <t>شركة W
نظام D</t>
  </si>
  <si>
    <t>شركة H
نظام E</t>
  </si>
  <si>
    <t>شركة J
نظام F</t>
  </si>
  <si>
    <t>A</t>
  </si>
  <si>
    <t>الحالي</t>
  </si>
  <si>
    <t>B</t>
  </si>
  <si>
    <t>C</t>
  </si>
  <si>
    <t>D</t>
  </si>
  <si>
    <t>E</t>
  </si>
  <si>
    <t>F</t>
  </si>
  <si>
    <t>شركة A</t>
  </si>
  <si>
    <t>شركة B</t>
  </si>
  <si>
    <t>شركة C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</si>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</sst>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ر.س.‏&quot;\ * #,##0.00_-;_-&quot;ر.س.‏&quot;\ * #,##0.00\-;_-&quot;ر.س.‏&quot;\ * &quot;-&quot;??_-;_-@_-"/>
    <numFmt numFmtId="165" formatCode="_-* #,##0.00_-;_-* #,##0.00\-;_-* &quot;-&quot;??_-;_-@_-"/>
    <numFmt numFmtId="166" formatCode="_-* #,##0_-;_-* #,##0\-;_-* &quot;-&quot;??_-;_-@_-"/>
    <numFmt numFmtId="167" formatCode="_-&quot;ر.س.‏&quot;\ * #,##0_-;_-&quot;ر.س.‏&quot;\ * #,##0\-;_-&quot;ر.س.‏&quot;\ * &quot;-&quot;??_-;_-@_-"/>
    <numFmt numFmtId="168" formatCode="0.0%"/>
  </numFmts>
  <fonts count="2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theme="1"/>
      <name val="GE Dinar One"/>
      <family val="1"/>
      <charset val="178"/>
    </font>
    <font>
      <sz val="10"/>
      <color theme="1"/>
      <name val="GE Dinar One"/>
      <family val="1"/>
      <charset val="178"/>
    </font>
    <font>
      <sz val="12"/>
      <color theme="1"/>
      <name val="Arial"/>
      <family val="2"/>
      <scheme val="minor"/>
    </font>
    <font>
      <sz val="11"/>
      <name val="Arial"/>
      <family val="2"/>
      <charset val="178"/>
      <scheme val="minor"/>
    </font>
    <font>
      <sz val="11"/>
      <color theme="8" tint="-0.499984740745262"/>
      <name val="Arial"/>
      <family val="2"/>
      <charset val="178"/>
      <scheme val="minor"/>
    </font>
    <font>
      <sz val="11"/>
      <color theme="1"/>
      <name val="GE SS Unique Light"/>
      <family val="1"/>
      <charset val="178"/>
    </font>
    <font>
      <sz val="11"/>
      <color theme="1"/>
      <name val="Calibri"/>
      <family val="1"/>
      <charset val="178"/>
    </font>
    <font>
      <sz val="11"/>
      <color theme="1"/>
      <name val="Times New Roman"/>
      <family val="1"/>
    </font>
    <font>
      <sz val="11"/>
      <color theme="0"/>
      <name val="GE Dinar One"/>
      <family val="1"/>
      <charset val="178"/>
    </font>
    <font>
      <sz val="11"/>
      <name val="GE Dinar One"/>
      <family val="1"/>
      <charset val="178"/>
    </font>
    <font>
      <sz val="12"/>
      <color theme="0"/>
      <name val="GE Dinar One"/>
      <family val="1"/>
      <charset val="178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name val="GE Dinar One"/>
      <family val="1"/>
      <charset val="178"/>
    </font>
    <font>
      <b/>
      <sz val="12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10" borderId="0" applyNumberFormat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3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0" xfId="0" applyFont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2" fillId="8" borderId="1" xfId="0" applyFont="1" applyFill="1" applyBorder="1"/>
    <xf numFmtId="0" fontId="13" fillId="7" borderId="1" xfId="0" applyFont="1" applyFill="1" applyBorder="1"/>
    <xf numFmtId="0" fontId="14" fillId="9" borderId="1" xfId="0" applyFont="1" applyFill="1" applyBorder="1"/>
    <xf numFmtId="0" fontId="15" fillId="8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9" fontId="16" fillId="7" borderId="1" xfId="1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9" fontId="18" fillId="7" borderId="1" xfId="1" applyFont="1" applyFill="1" applyBorder="1" applyAlignment="1">
      <alignment horizontal="center"/>
    </xf>
    <xf numFmtId="9" fontId="15" fillId="8" borderId="1" xfId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textRotation="90"/>
    </xf>
    <xf numFmtId="0" fontId="1" fillId="10" borderId="1" xfId="4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2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3" fontId="20" fillId="0" borderId="0" xfId="0" applyNumberFormat="1" applyFont="1"/>
    <xf numFmtId="0" fontId="20" fillId="0" borderId="0" xfId="0" applyFont="1"/>
    <xf numFmtId="0" fontId="0" fillId="0" borderId="0" xfId="0" applyFill="1" applyAlignment="1"/>
    <xf numFmtId="0" fontId="21" fillId="0" borderId="0" xfId="0" applyFont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3" fontId="20" fillId="0" borderId="1" xfId="0" applyNumberFormat="1" applyFont="1" applyBorder="1" applyAlignment="1">
      <alignment horizontal="center" vertical="center"/>
    </xf>
    <xf numFmtId="166" fontId="20" fillId="0" borderId="1" xfId="2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14" fillId="9" borderId="1" xfId="0" applyFont="1" applyFill="1" applyBorder="1" applyAlignment="1">
      <alignment horizontal="center" vertical="center"/>
    </xf>
    <xf numFmtId="166" fontId="0" fillId="0" borderId="11" xfId="2" applyNumberFormat="1" applyFont="1" applyBorder="1" applyAlignment="1">
      <alignment horizontal="center" vertical="center"/>
    </xf>
    <xf numFmtId="167" fontId="19" fillId="0" borderId="8" xfId="3" applyNumberFormat="1" applyFont="1" applyBorder="1" applyAlignment="1">
      <alignment horizontal="center" vertical="center"/>
    </xf>
    <xf numFmtId="167" fontId="19" fillId="0" borderId="6" xfId="3" applyNumberFormat="1" applyFont="1" applyBorder="1" applyAlignment="1">
      <alignment horizontal="center" vertical="center"/>
    </xf>
    <xf numFmtId="168" fontId="19" fillId="0" borderId="8" xfId="1" applyNumberFormat="1" applyFont="1" applyBorder="1" applyAlignment="1">
      <alignment horizontal="center" vertical="center"/>
    </xf>
    <xf numFmtId="168" fontId="19" fillId="0" borderId="6" xfId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0" fillId="0" borderId="8" xfId="2" applyNumberFormat="1" applyFont="1" applyBorder="1" applyAlignment="1">
      <alignment horizontal="center"/>
    </xf>
    <xf numFmtId="166" fontId="0" fillId="0" borderId="6" xfId="2" applyNumberFormat="1" applyFont="1" applyBorder="1" applyAlignment="1">
      <alignment horizontal="center"/>
    </xf>
    <xf numFmtId="9" fontId="6" fillId="0" borderId="14" xfId="1" applyFont="1" applyBorder="1" applyAlignment="1">
      <alignment horizontal="center"/>
    </xf>
    <xf numFmtId="9" fontId="6" fillId="0" borderId="15" xfId="1" applyFont="1" applyBorder="1" applyAlignment="1">
      <alignment horizontal="center"/>
    </xf>
    <xf numFmtId="167" fontId="19" fillId="0" borderId="8" xfId="3" applyNumberFormat="1" applyFont="1" applyBorder="1" applyAlignment="1"/>
    <xf numFmtId="167" fontId="19" fillId="0" borderId="6" xfId="3" applyNumberFormat="1" applyFont="1" applyBorder="1" applyAlignment="1"/>
    <xf numFmtId="10" fontId="19" fillId="0" borderId="8" xfId="1" applyNumberFormat="1" applyFont="1" applyBorder="1" applyAlignment="1"/>
    <xf numFmtId="10" fontId="19" fillId="0" borderId="6" xfId="1" applyNumberFormat="1" applyFont="1" applyBorder="1" applyAlignment="1"/>
    <xf numFmtId="166" fontId="0" fillId="0" borderId="8" xfId="2" applyNumberFormat="1" applyFont="1" applyBorder="1" applyAlignment="1">
      <alignment horizontal="center" vertical="center"/>
    </xf>
    <xf numFmtId="166" fontId="0" fillId="0" borderId="6" xfId="2" applyNumberFormat="1" applyFont="1" applyBorder="1" applyAlignment="1">
      <alignment horizontal="center" vertical="center"/>
    </xf>
    <xf numFmtId="9" fontId="6" fillId="0" borderId="14" xfId="1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10" fontId="19" fillId="0" borderId="8" xfId="1" applyNumberFormat="1" applyFont="1" applyBorder="1" applyAlignment="1">
      <alignment horizontal="center" vertical="center"/>
    </xf>
    <xf numFmtId="10" fontId="19" fillId="0" borderId="6" xfId="1" applyNumberFormat="1" applyFont="1" applyBorder="1" applyAlignment="1">
      <alignment horizontal="center" vertical="center"/>
    </xf>
    <xf numFmtId="9" fontId="6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2" fillId="8" borderId="8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</cellXfs>
  <cellStyles count="5">
    <cellStyle name="20% - تمييز5" xfId="4" builtinId="46"/>
    <cellStyle name="Comma" xfId="2" builtinId="3"/>
    <cellStyle name="Currency" xfId="3" builtinId="4"/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2"/>
  <sheetViews>
    <sheetView rightToLeft="1" tabSelected="1" zoomScale="85" zoomScaleNormal="85" workbookViewId="0">
      <pane ySplit="2" topLeftCell="A18" activePane="bottomLeft" state="frozen"/>
      <selection pane="bottomLeft" activeCell="J33" sqref="J33"/>
    </sheetView>
  </sheetViews>
  <sheetFormatPr defaultRowHeight="14" x14ac:dyDescent="0.3"/>
  <cols>
    <col min="1" max="1" width="3" bestFit="1" customWidth="1"/>
    <col min="2" max="2" width="33.1640625" customWidth="1"/>
    <col min="3" max="3" width="5.9140625" style="1" customWidth="1"/>
    <col min="4" max="4" width="2.75" style="1" customWidth="1"/>
    <col min="5" max="5" width="5.5" style="1" customWidth="1"/>
    <col min="6" max="6" width="7.58203125" customWidth="1"/>
    <col min="7" max="7" width="5.5" customWidth="1"/>
    <col min="8" max="8" width="6.75" customWidth="1"/>
    <col min="9" max="9" width="5.5" customWidth="1"/>
    <col min="10" max="10" width="6.75" customWidth="1"/>
    <col min="11" max="11" width="5.5" customWidth="1"/>
    <col min="12" max="12" width="6.33203125" customWidth="1"/>
    <col min="13" max="13" width="5.5" customWidth="1"/>
    <col min="14" max="14" width="7.08203125" customWidth="1"/>
    <col min="15" max="15" width="7.33203125" customWidth="1"/>
    <col min="16" max="16" width="8.08203125" customWidth="1"/>
    <col min="17" max="17" width="5" bestFit="1" customWidth="1"/>
    <col min="18" max="18" width="9.75" bestFit="1" customWidth="1"/>
    <col min="19" max="19" width="7.6640625" customWidth="1"/>
  </cols>
  <sheetData>
    <row r="2" spans="1:20" ht="33" customHeight="1" x14ac:dyDescent="0.3">
      <c r="A2" s="12" t="s">
        <v>6</v>
      </c>
      <c r="B2" s="91" t="s">
        <v>5</v>
      </c>
      <c r="C2" s="90"/>
      <c r="D2" s="6"/>
      <c r="E2" s="89" t="s">
        <v>11</v>
      </c>
      <c r="F2" s="89"/>
      <c r="G2" s="89" t="s">
        <v>359</v>
      </c>
      <c r="H2" s="90"/>
      <c r="I2" s="71" t="s">
        <v>360</v>
      </c>
      <c r="J2" s="91"/>
      <c r="K2" s="71" t="s">
        <v>361</v>
      </c>
      <c r="L2" s="91"/>
      <c r="M2" s="71" t="s">
        <v>362</v>
      </c>
      <c r="N2" s="91"/>
      <c r="O2" s="71" t="s">
        <v>363</v>
      </c>
      <c r="P2" s="91"/>
      <c r="Q2" s="71" t="s">
        <v>364</v>
      </c>
      <c r="R2" s="72"/>
      <c r="S2" s="71" t="s">
        <v>365</v>
      </c>
      <c r="T2" s="72"/>
    </row>
    <row r="3" spans="1:20" ht="32.5" customHeight="1" x14ac:dyDescent="0.3">
      <c r="A3" s="12"/>
      <c r="B3" s="11" t="s">
        <v>2</v>
      </c>
      <c r="C3" s="3" t="s">
        <v>1</v>
      </c>
      <c r="D3" s="7"/>
      <c r="E3" s="2" t="s">
        <v>3</v>
      </c>
      <c r="F3" s="5" t="s">
        <v>0</v>
      </c>
      <c r="G3" s="2" t="s">
        <v>3</v>
      </c>
      <c r="H3" s="5" t="s">
        <v>0</v>
      </c>
      <c r="I3" s="2" t="s">
        <v>3</v>
      </c>
      <c r="J3" s="5" t="s">
        <v>0</v>
      </c>
      <c r="K3" s="2" t="s">
        <v>3</v>
      </c>
      <c r="L3" s="5" t="s">
        <v>0</v>
      </c>
      <c r="M3" s="2" t="s">
        <v>3</v>
      </c>
      <c r="N3" s="5" t="s">
        <v>0</v>
      </c>
      <c r="O3" s="2" t="s">
        <v>3</v>
      </c>
      <c r="P3" s="5" t="s">
        <v>0</v>
      </c>
      <c r="Q3" s="2" t="s">
        <v>3</v>
      </c>
      <c r="R3" s="5" t="s">
        <v>0</v>
      </c>
      <c r="S3" s="2" t="s">
        <v>3</v>
      </c>
      <c r="T3" s="5" t="s">
        <v>0</v>
      </c>
    </row>
    <row r="4" spans="1:20" ht="16" x14ac:dyDescent="0.3">
      <c r="A4" s="12">
        <v>1</v>
      </c>
      <c r="B4" s="31" t="s">
        <v>345</v>
      </c>
      <c r="C4" s="4">
        <f>'مباريات المعايير'!C17</f>
        <v>7</v>
      </c>
      <c r="D4" s="8"/>
      <c r="E4" s="45">
        <v>0</v>
      </c>
      <c r="F4" s="42">
        <f t="shared" ref="F4:F18" si="0">E4*C4</f>
        <v>0</v>
      </c>
      <c r="G4" s="45">
        <v>0</v>
      </c>
      <c r="H4" s="5">
        <f t="shared" ref="H4:H18" si="1">G4*C4</f>
        <v>0</v>
      </c>
      <c r="I4" s="45">
        <v>0</v>
      </c>
      <c r="J4" s="5">
        <f t="shared" ref="J4:J18" si="2">I4*C4</f>
        <v>0</v>
      </c>
      <c r="K4" s="45">
        <v>0</v>
      </c>
      <c r="L4" s="5">
        <f t="shared" ref="L4:L18" si="3">K4*C4</f>
        <v>0</v>
      </c>
      <c r="M4" s="45">
        <v>10</v>
      </c>
      <c r="N4" s="5">
        <f t="shared" ref="N4:N16" si="4">M4*C4</f>
        <v>70</v>
      </c>
      <c r="O4" s="45">
        <v>0</v>
      </c>
      <c r="P4" s="5">
        <f>O4*C4</f>
        <v>0</v>
      </c>
      <c r="Q4" s="45">
        <v>0</v>
      </c>
      <c r="R4" s="5">
        <f>Q4*C4</f>
        <v>0</v>
      </c>
      <c r="S4" s="45">
        <v>10</v>
      </c>
      <c r="T4" s="5">
        <f>S4*C4</f>
        <v>70</v>
      </c>
    </row>
    <row r="5" spans="1:20" ht="16" x14ac:dyDescent="0.3">
      <c r="A5" s="12">
        <v>2</v>
      </c>
      <c r="B5" s="31" t="s">
        <v>346</v>
      </c>
      <c r="C5" s="4">
        <f>'مباريات المعايير'!D17</f>
        <v>5</v>
      </c>
      <c r="D5" s="8"/>
      <c r="E5" s="45">
        <v>0</v>
      </c>
      <c r="F5" s="42">
        <f t="shared" si="0"/>
        <v>0</v>
      </c>
      <c r="G5" s="45">
        <v>10</v>
      </c>
      <c r="H5" s="5">
        <f t="shared" si="1"/>
        <v>50</v>
      </c>
      <c r="I5" s="45">
        <v>0</v>
      </c>
      <c r="J5" s="5">
        <f t="shared" si="2"/>
        <v>0</v>
      </c>
      <c r="K5" s="45">
        <v>7</v>
      </c>
      <c r="L5" s="5">
        <f t="shared" si="3"/>
        <v>35</v>
      </c>
      <c r="M5" s="45">
        <v>0</v>
      </c>
      <c r="N5" s="5">
        <f t="shared" si="4"/>
        <v>0</v>
      </c>
      <c r="O5" s="45">
        <v>5</v>
      </c>
      <c r="P5" s="5">
        <f t="shared" ref="P5:P18" si="5">O5*C5</f>
        <v>25</v>
      </c>
      <c r="Q5" s="45">
        <v>7</v>
      </c>
      <c r="R5" s="5">
        <f t="shared" ref="R5:R18" si="6">Q5*C5</f>
        <v>35</v>
      </c>
      <c r="S5" s="45">
        <v>5</v>
      </c>
      <c r="T5" s="5">
        <f t="shared" ref="T5:T18" si="7">S5*C5</f>
        <v>25</v>
      </c>
    </row>
    <row r="6" spans="1:20" ht="16" x14ac:dyDescent="0.3">
      <c r="A6" s="12">
        <v>3</v>
      </c>
      <c r="B6" s="31" t="s">
        <v>340</v>
      </c>
      <c r="C6" s="4">
        <f>'مباريات المعايير'!E17</f>
        <v>11</v>
      </c>
      <c r="D6" s="8"/>
      <c r="E6" s="46">
        <v>5</v>
      </c>
      <c r="F6" s="42">
        <f t="shared" si="0"/>
        <v>55</v>
      </c>
      <c r="G6" s="46">
        <v>10</v>
      </c>
      <c r="H6" s="5">
        <f t="shared" si="1"/>
        <v>110</v>
      </c>
      <c r="I6" s="46">
        <v>8</v>
      </c>
      <c r="J6" s="5">
        <f t="shared" si="2"/>
        <v>88</v>
      </c>
      <c r="K6" s="46">
        <v>6</v>
      </c>
      <c r="L6" s="5">
        <f t="shared" si="3"/>
        <v>66</v>
      </c>
      <c r="M6" s="46">
        <v>8</v>
      </c>
      <c r="N6" s="5">
        <f t="shared" si="4"/>
        <v>88</v>
      </c>
      <c r="O6" s="46">
        <v>10</v>
      </c>
      <c r="P6" s="5">
        <f t="shared" si="5"/>
        <v>110</v>
      </c>
      <c r="Q6" s="46">
        <v>6</v>
      </c>
      <c r="R6" s="5">
        <f t="shared" si="6"/>
        <v>66</v>
      </c>
      <c r="S6" s="46">
        <v>10</v>
      </c>
      <c r="T6" s="5">
        <f t="shared" si="7"/>
        <v>110</v>
      </c>
    </row>
    <row r="7" spans="1:20" ht="16" x14ac:dyDescent="0.3">
      <c r="A7" s="12">
        <v>4</v>
      </c>
      <c r="B7" s="31" t="s">
        <v>341</v>
      </c>
      <c r="C7" s="4">
        <f>'مباريات المعايير'!F17</f>
        <v>4</v>
      </c>
      <c r="D7" s="8"/>
      <c r="E7" s="46">
        <v>0</v>
      </c>
      <c r="F7" s="42">
        <f t="shared" si="0"/>
        <v>0</v>
      </c>
      <c r="G7" s="46">
        <v>3</v>
      </c>
      <c r="H7" s="42">
        <f t="shared" si="1"/>
        <v>12</v>
      </c>
      <c r="I7" s="46">
        <v>7</v>
      </c>
      <c r="J7" s="5">
        <f t="shared" si="2"/>
        <v>28</v>
      </c>
      <c r="K7" s="46">
        <v>2</v>
      </c>
      <c r="L7" s="5">
        <f t="shared" si="3"/>
        <v>8</v>
      </c>
      <c r="M7" s="46">
        <v>2</v>
      </c>
      <c r="N7" s="5">
        <f t="shared" si="4"/>
        <v>8</v>
      </c>
      <c r="O7" s="46">
        <v>10</v>
      </c>
      <c r="P7" s="5">
        <f t="shared" si="5"/>
        <v>40</v>
      </c>
      <c r="Q7" s="46">
        <v>2</v>
      </c>
      <c r="R7" s="5">
        <f t="shared" si="6"/>
        <v>8</v>
      </c>
      <c r="S7" s="46">
        <v>10</v>
      </c>
      <c r="T7" s="5">
        <f t="shared" si="7"/>
        <v>40</v>
      </c>
    </row>
    <row r="8" spans="1:20" ht="16" x14ac:dyDescent="0.3">
      <c r="A8" s="12">
        <v>5</v>
      </c>
      <c r="B8" s="32" t="s">
        <v>342</v>
      </c>
      <c r="C8" s="4">
        <f>'مباريات المعايير'!G17</f>
        <v>12</v>
      </c>
      <c r="D8" s="8"/>
      <c r="E8" s="46">
        <v>4</v>
      </c>
      <c r="F8" s="42">
        <f t="shared" si="0"/>
        <v>48</v>
      </c>
      <c r="G8" s="46">
        <v>10</v>
      </c>
      <c r="H8" s="42">
        <f t="shared" si="1"/>
        <v>120</v>
      </c>
      <c r="I8" s="46">
        <v>9</v>
      </c>
      <c r="J8" s="42">
        <f t="shared" si="2"/>
        <v>108</v>
      </c>
      <c r="K8" s="46">
        <v>7</v>
      </c>
      <c r="L8" s="5">
        <f t="shared" si="3"/>
        <v>84</v>
      </c>
      <c r="M8" s="46">
        <v>5</v>
      </c>
      <c r="N8" s="5">
        <f t="shared" si="4"/>
        <v>60</v>
      </c>
      <c r="O8" s="46">
        <v>10</v>
      </c>
      <c r="P8" s="5">
        <f t="shared" si="5"/>
        <v>120</v>
      </c>
      <c r="Q8" s="46">
        <v>7</v>
      </c>
      <c r="R8" s="5">
        <f t="shared" si="6"/>
        <v>84</v>
      </c>
      <c r="S8" s="46">
        <v>7</v>
      </c>
      <c r="T8" s="5">
        <f t="shared" si="7"/>
        <v>84</v>
      </c>
    </row>
    <row r="9" spans="1:20" ht="16" x14ac:dyDescent="0.3">
      <c r="A9" s="12">
        <v>6</v>
      </c>
      <c r="B9" s="31" t="s">
        <v>343</v>
      </c>
      <c r="C9" s="4">
        <f>'مباريات المعايير'!H17</f>
        <v>5</v>
      </c>
      <c r="D9" s="8"/>
      <c r="E9" s="46">
        <v>0</v>
      </c>
      <c r="F9" s="42">
        <f t="shared" si="0"/>
        <v>0</v>
      </c>
      <c r="G9" s="46">
        <v>3</v>
      </c>
      <c r="H9" s="5">
        <f t="shared" si="1"/>
        <v>15</v>
      </c>
      <c r="I9" s="46">
        <v>7</v>
      </c>
      <c r="J9" s="5">
        <f t="shared" si="2"/>
        <v>35</v>
      </c>
      <c r="K9" s="46">
        <v>2</v>
      </c>
      <c r="L9" s="5">
        <f t="shared" si="3"/>
        <v>10</v>
      </c>
      <c r="M9" s="46">
        <v>2</v>
      </c>
      <c r="N9" s="5">
        <f t="shared" si="4"/>
        <v>10</v>
      </c>
      <c r="O9" s="46">
        <v>10</v>
      </c>
      <c r="P9" s="5">
        <f t="shared" si="5"/>
        <v>50</v>
      </c>
      <c r="Q9" s="46">
        <v>2</v>
      </c>
      <c r="R9" s="5">
        <f t="shared" si="6"/>
        <v>10</v>
      </c>
      <c r="S9" s="46">
        <v>10</v>
      </c>
      <c r="T9" s="5">
        <f t="shared" si="7"/>
        <v>50</v>
      </c>
    </row>
    <row r="10" spans="1:20" ht="16" x14ac:dyDescent="0.3">
      <c r="A10" s="12">
        <v>7</v>
      </c>
      <c r="B10" s="31" t="s">
        <v>344</v>
      </c>
      <c r="C10" s="4">
        <f>'مباريات المعايير'!I17</f>
        <v>13</v>
      </c>
      <c r="D10" s="8"/>
      <c r="E10" s="45">
        <v>3</v>
      </c>
      <c r="F10" s="42">
        <f t="shared" si="0"/>
        <v>39</v>
      </c>
      <c r="G10" s="45">
        <v>10</v>
      </c>
      <c r="H10" s="5">
        <f t="shared" si="1"/>
        <v>130</v>
      </c>
      <c r="I10" s="45">
        <v>10</v>
      </c>
      <c r="J10" s="5">
        <f t="shared" si="2"/>
        <v>130</v>
      </c>
      <c r="K10" s="45">
        <v>8</v>
      </c>
      <c r="L10" s="5">
        <f t="shared" si="3"/>
        <v>104</v>
      </c>
      <c r="M10" s="45">
        <v>8</v>
      </c>
      <c r="N10" s="5">
        <f t="shared" si="4"/>
        <v>104</v>
      </c>
      <c r="O10" s="45">
        <v>10</v>
      </c>
      <c r="P10" s="5">
        <f t="shared" si="5"/>
        <v>130</v>
      </c>
      <c r="Q10" s="45">
        <v>8</v>
      </c>
      <c r="R10" s="5">
        <f t="shared" si="6"/>
        <v>104</v>
      </c>
      <c r="S10" s="45">
        <v>8</v>
      </c>
      <c r="T10" s="5">
        <f t="shared" si="7"/>
        <v>104</v>
      </c>
    </row>
    <row r="11" spans="1:20" ht="16" x14ac:dyDescent="0.3">
      <c r="A11" s="12">
        <v>8</v>
      </c>
      <c r="B11" s="31" t="s">
        <v>337</v>
      </c>
      <c r="C11" s="4">
        <f>'مباريات المعايير'!J17</f>
        <v>13</v>
      </c>
      <c r="D11" s="8"/>
      <c r="E11" s="45">
        <v>6</v>
      </c>
      <c r="F11" s="42">
        <f t="shared" si="0"/>
        <v>78</v>
      </c>
      <c r="G11" s="45">
        <v>10</v>
      </c>
      <c r="H11" s="5">
        <f t="shared" si="1"/>
        <v>130</v>
      </c>
      <c r="I11" s="45">
        <v>10</v>
      </c>
      <c r="J11" s="5">
        <f t="shared" si="2"/>
        <v>130</v>
      </c>
      <c r="K11" s="45">
        <v>10</v>
      </c>
      <c r="L11" s="5">
        <f t="shared" si="3"/>
        <v>130</v>
      </c>
      <c r="M11" s="45">
        <v>8</v>
      </c>
      <c r="N11" s="5">
        <f t="shared" si="4"/>
        <v>104</v>
      </c>
      <c r="O11" s="45">
        <v>10</v>
      </c>
      <c r="P11" s="5">
        <f t="shared" si="5"/>
        <v>130</v>
      </c>
      <c r="Q11" s="45">
        <v>10</v>
      </c>
      <c r="R11" s="5">
        <f t="shared" si="6"/>
        <v>130</v>
      </c>
      <c r="S11" s="45">
        <v>10</v>
      </c>
      <c r="T11" s="5">
        <f t="shared" si="7"/>
        <v>130</v>
      </c>
    </row>
    <row r="12" spans="1:20" ht="16" x14ac:dyDescent="0.3">
      <c r="A12" s="12">
        <v>9</v>
      </c>
      <c r="B12" s="31" t="s">
        <v>14</v>
      </c>
      <c r="C12" s="4">
        <f>'مباريات المعايير'!K17</f>
        <v>5</v>
      </c>
      <c r="D12" s="8"/>
      <c r="E12" s="45">
        <v>0</v>
      </c>
      <c r="F12" s="42">
        <f t="shared" si="0"/>
        <v>0</v>
      </c>
      <c r="G12" s="45">
        <v>10</v>
      </c>
      <c r="H12" s="5">
        <f t="shared" si="1"/>
        <v>50</v>
      </c>
      <c r="I12" s="45">
        <v>5</v>
      </c>
      <c r="J12" s="5">
        <f t="shared" si="2"/>
        <v>25</v>
      </c>
      <c r="K12" s="45">
        <v>10</v>
      </c>
      <c r="L12" s="5">
        <f t="shared" si="3"/>
        <v>50</v>
      </c>
      <c r="M12" s="45">
        <v>5</v>
      </c>
      <c r="N12" s="5">
        <f t="shared" si="4"/>
        <v>25</v>
      </c>
      <c r="O12" s="45">
        <v>8</v>
      </c>
      <c r="P12" s="5">
        <f t="shared" si="5"/>
        <v>40</v>
      </c>
      <c r="Q12" s="45">
        <v>10</v>
      </c>
      <c r="R12" s="5">
        <f t="shared" si="6"/>
        <v>50</v>
      </c>
      <c r="S12" s="45">
        <v>8</v>
      </c>
      <c r="T12" s="5">
        <f t="shared" si="7"/>
        <v>40</v>
      </c>
    </row>
    <row r="13" spans="1:20" ht="16" x14ac:dyDescent="0.3">
      <c r="A13" s="12">
        <v>10</v>
      </c>
      <c r="B13" s="31" t="s">
        <v>338</v>
      </c>
      <c r="C13" s="4">
        <f>'مباريات المعايير'!L17</f>
        <v>4</v>
      </c>
      <c r="D13" s="8"/>
      <c r="E13" s="45">
        <v>0</v>
      </c>
      <c r="F13" s="42">
        <f t="shared" si="0"/>
        <v>0</v>
      </c>
      <c r="G13" s="45">
        <v>5</v>
      </c>
      <c r="H13" s="5">
        <f t="shared" si="1"/>
        <v>20</v>
      </c>
      <c r="I13" s="45">
        <v>0</v>
      </c>
      <c r="J13" s="5">
        <f t="shared" si="2"/>
        <v>0</v>
      </c>
      <c r="K13" s="45">
        <v>5</v>
      </c>
      <c r="L13" s="5">
        <f t="shared" si="3"/>
        <v>20</v>
      </c>
      <c r="M13" s="45">
        <v>0</v>
      </c>
      <c r="N13" s="5">
        <f t="shared" si="4"/>
        <v>0</v>
      </c>
      <c r="O13" s="45">
        <v>10</v>
      </c>
      <c r="P13" s="5">
        <f t="shared" si="5"/>
        <v>40</v>
      </c>
      <c r="Q13" s="45">
        <v>5</v>
      </c>
      <c r="R13" s="5">
        <f t="shared" si="6"/>
        <v>20</v>
      </c>
      <c r="S13" s="45">
        <v>5</v>
      </c>
      <c r="T13" s="5">
        <f t="shared" si="7"/>
        <v>20</v>
      </c>
    </row>
    <row r="14" spans="1:20" ht="16" x14ac:dyDescent="0.3">
      <c r="A14" s="12">
        <v>11</v>
      </c>
      <c r="B14" s="31" t="s">
        <v>339</v>
      </c>
      <c r="C14" s="4">
        <f>'مباريات المعايير'!M17</f>
        <v>1</v>
      </c>
      <c r="D14" s="8"/>
      <c r="E14" s="45">
        <v>0</v>
      </c>
      <c r="F14" s="42">
        <f t="shared" si="0"/>
        <v>0</v>
      </c>
      <c r="G14" s="45">
        <v>10</v>
      </c>
      <c r="H14" s="5">
        <f t="shared" si="1"/>
        <v>10</v>
      </c>
      <c r="I14" s="45">
        <v>0</v>
      </c>
      <c r="J14" s="5">
        <f t="shared" si="2"/>
        <v>0</v>
      </c>
      <c r="K14" s="45">
        <v>10</v>
      </c>
      <c r="L14" s="5">
        <f t="shared" si="3"/>
        <v>10</v>
      </c>
      <c r="M14" s="45">
        <v>8</v>
      </c>
      <c r="N14" s="5">
        <f t="shared" si="4"/>
        <v>8</v>
      </c>
      <c r="O14" s="45">
        <v>10</v>
      </c>
      <c r="P14" s="5">
        <f t="shared" si="5"/>
        <v>10</v>
      </c>
      <c r="Q14" s="45">
        <v>10</v>
      </c>
      <c r="R14" s="5">
        <f t="shared" si="6"/>
        <v>10</v>
      </c>
      <c r="S14" s="45">
        <v>10</v>
      </c>
      <c r="T14" s="5">
        <f t="shared" si="7"/>
        <v>10</v>
      </c>
    </row>
    <row r="15" spans="1:20" ht="16" x14ac:dyDescent="0.3">
      <c r="A15" s="12">
        <v>12</v>
      </c>
      <c r="B15" s="31" t="s">
        <v>12</v>
      </c>
      <c r="C15" s="4">
        <f>'مباريات المعايير'!N17</f>
        <v>9</v>
      </c>
      <c r="D15" s="8"/>
      <c r="E15" s="45">
        <v>3</v>
      </c>
      <c r="F15" s="42">
        <f t="shared" si="0"/>
        <v>27</v>
      </c>
      <c r="G15" s="45">
        <v>10</v>
      </c>
      <c r="H15" s="5">
        <f t="shared" si="1"/>
        <v>90</v>
      </c>
      <c r="I15" s="45">
        <v>9</v>
      </c>
      <c r="J15" s="5">
        <f t="shared" si="2"/>
        <v>81</v>
      </c>
      <c r="K15" s="45">
        <v>10</v>
      </c>
      <c r="L15" s="5">
        <f t="shared" si="3"/>
        <v>90</v>
      </c>
      <c r="M15" s="45">
        <v>9</v>
      </c>
      <c r="N15" s="5">
        <f t="shared" si="4"/>
        <v>81</v>
      </c>
      <c r="O15" s="45">
        <v>10</v>
      </c>
      <c r="P15" s="5">
        <f t="shared" si="5"/>
        <v>90</v>
      </c>
      <c r="Q15" s="45">
        <v>10</v>
      </c>
      <c r="R15" s="5">
        <f t="shared" si="6"/>
        <v>90</v>
      </c>
      <c r="S15" s="45">
        <v>10</v>
      </c>
      <c r="T15" s="5">
        <f t="shared" si="7"/>
        <v>90</v>
      </c>
    </row>
    <row r="16" spans="1:20" ht="16" x14ac:dyDescent="0.3">
      <c r="A16" s="12">
        <v>13</v>
      </c>
      <c r="B16" s="32" t="s">
        <v>13</v>
      </c>
      <c r="C16" s="4">
        <f>'مباريات المعايير'!O17</f>
        <v>6</v>
      </c>
      <c r="D16" s="8"/>
      <c r="E16" s="47">
        <v>3</v>
      </c>
      <c r="F16" s="56">
        <f t="shared" si="0"/>
        <v>18</v>
      </c>
      <c r="G16" s="47">
        <v>10</v>
      </c>
      <c r="H16" s="9">
        <f t="shared" si="1"/>
        <v>60</v>
      </c>
      <c r="I16" s="47">
        <v>9</v>
      </c>
      <c r="J16" s="9">
        <f t="shared" si="2"/>
        <v>54</v>
      </c>
      <c r="K16" s="47">
        <v>10</v>
      </c>
      <c r="L16" s="5">
        <f t="shared" si="3"/>
        <v>60</v>
      </c>
      <c r="M16" s="47">
        <v>8</v>
      </c>
      <c r="N16" s="5">
        <f t="shared" si="4"/>
        <v>48</v>
      </c>
      <c r="O16" s="47">
        <v>10</v>
      </c>
      <c r="P16" s="5">
        <f t="shared" si="5"/>
        <v>60</v>
      </c>
      <c r="Q16" s="47">
        <v>10</v>
      </c>
      <c r="R16" s="5">
        <f t="shared" si="6"/>
        <v>60</v>
      </c>
      <c r="S16" s="47">
        <v>10</v>
      </c>
      <c r="T16" s="5">
        <f t="shared" si="7"/>
        <v>60</v>
      </c>
    </row>
    <row r="17" spans="1:20" ht="16" x14ac:dyDescent="0.3">
      <c r="A17" s="12"/>
      <c r="B17" s="64" t="s">
        <v>348</v>
      </c>
      <c r="C17" s="4">
        <v>15</v>
      </c>
      <c r="D17" s="8"/>
      <c r="E17" s="47">
        <v>9</v>
      </c>
      <c r="F17" s="56">
        <f t="shared" ref="F17" si="8">E17*C17</f>
        <v>135</v>
      </c>
      <c r="G17" s="47">
        <v>8</v>
      </c>
      <c r="H17" s="9">
        <f t="shared" ref="H17" si="9">G17*C17</f>
        <v>120</v>
      </c>
      <c r="I17" s="47">
        <v>7</v>
      </c>
      <c r="J17" s="9">
        <f t="shared" ref="J17" si="10">I17*C17</f>
        <v>105</v>
      </c>
      <c r="K17" s="47">
        <v>3</v>
      </c>
      <c r="L17" s="5">
        <f t="shared" ref="L17" si="11">K17*C17</f>
        <v>45</v>
      </c>
      <c r="M17" s="47">
        <v>0</v>
      </c>
      <c r="N17" s="5">
        <f t="shared" ref="N17" si="12">M17*C17</f>
        <v>0</v>
      </c>
      <c r="O17" s="47">
        <v>10</v>
      </c>
      <c r="P17" s="5">
        <f t="shared" si="5"/>
        <v>150</v>
      </c>
      <c r="Q17" s="47">
        <v>4</v>
      </c>
      <c r="R17" s="5">
        <f t="shared" si="6"/>
        <v>60</v>
      </c>
      <c r="S17" s="47">
        <v>10</v>
      </c>
      <c r="T17" s="5">
        <f t="shared" si="7"/>
        <v>150</v>
      </c>
    </row>
    <row r="18" spans="1:20" ht="16" x14ac:dyDescent="0.3">
      <c r="A18" s="12">
        <v>14</v>
      </c>
      <c r="B18" s="32" t="s">
        <v>347</v>
      </c>
      <c r="C18" s="4">
        <f>'مباريات المعايير'!P17</f>
        <v>10</v>
      </c>
      <c r="D18" s="8"/>
      <c r="E18" s="48">
        <v>8</v>
      </c>
      <c r="F18" s="57">
        <f t="shared" si="0"/>
        <v>80</v>
      </c>
      <c r="G18" s="48">
        <v>9</v>
      </c>
      <c r="H18" s="10">
        <f t="shared" si="1"/>
        <v>90</v>
      </c>
      <c r="I18" s="48">
        <v>9</v>
      </c>
      <c r="J18" s="10">
        <f t="shared" si="2"/>
        <v>90</v>
      </c>
      <c r="K18" s="48">
        <v>9</v>
      </c>
      <c r="L18" s="5">
        <f t="shared" si="3"/>
        <v>90</v>
      </c>
      <c r="M18" s="48">
        <v>8</v>
      </c>
      <c r="N18" s="5">
        <f>M18*C18</f>
        <v>80</v>
      </c>
      <c r="O18" s="48">
        <v>10</v>
      </c>
      <c r="P18" s="5">
        <f t="shared" si="5"/>
        <v>100</v>
      </c>
      <c r="Q18" s="48">
        <v>9</v>
      </c>
      <c r="R18" s="5">
        <f t="shared" si="6"/>
        <v>90</v>
      </c>
      <c r="S18" s="48">
        <v>9</v>
      </c>
      <c r="T18" s="5">
        <f t="shared" si="7"/>
        <v>90</v>
      </c>
    </row>
    <row r="19" spans="1:20" s="13" customFormat="1" ht="20" customHeight="1" x14ac:dyDescent="0.3">
      <c r="B19" s="20" t="s">
        <v>7</v>
      </c>
      <c r="C19" s="21">
        <f>SUM(C4:C18)*10</f>
        <v>1200</v>
      </c>
      <c r="D19" s="22"/>
      <c r="E19" s="49">
        <f t="shared" ref="E19:N19" si="13">SUM(E4:E18)</f>
        <v>41</v>
      </c>
      <c r="F19" s="23">
        <f t="shared" si="13"/>
        <v>480</v>
      </c>
      <c r="G19" s="49">
        <f t="shared" si="13"/>
        <v>118</v>
      </c>
      <c r="H19" s="23">
        <f t="shared" si="13"/>
        <v>1007</v>
      </c>
      <c r="I19" s="49">
        <f t="shared" si="13"/>
        <v>90</v>
      </c>
      <c r="J19" s="23">
        <f t="shared" si="13"/>
        <v>874</v>
      </c>
      <c r="K19" s="49">
        <f t="shared" ref="K19" si="14">SUM(K4:K18)</f>
        <v>99</v>
      </c>
      <c r="L19" s="23">
        <f t="shared" si="13"/>
        <v>802</v>
      </c>
      <c r="M19" s="49">
        <f t="shared" ref="M19:O19" si="15">SUM(M4:M18)</f>
        <v>81</v>
      </c>
      <c r="N19" s="23">
        <f t="shared" si="13"/>
        <v>686</v>
      </c>
      <c r="O19" s="49">
        <f t="shared" si="15"/>
        <v>133</v>
      </c>
      <c r="P19" s="23">
        <f>SUM(P4:P18)</f>
        <v>1095</v>
      </c>
      <c r="Q19" s="49">
        <f t="shared" ref="Q19:S19" si="16">SUM(Q4:Q18)</f>
        <v>100</v>
      </c>
      <c r="R19" s="23">
        <f>SUM(R4:R18)</f>
        <v>817</v>
      </c>
      <c r="S19" s="49">
        <f t="shared" si="16"/>
        <v>132</v>
      </c>
      <c r="T19" s="23">
        <f>SUM(T4:T18)</f>
        <v>1073</v>
      </c>
    </row>
    <row r="20" spans="1:20" s="13" customFormat="1" ht="9.5" customHeight="1" x14ac:dyDescent="0.3">
      <c r="A20" s="28"/>
      <c r="B20" s="24"/>
      <c r="C20" s="25"/>
      <c r="D20" s="26"/>
      <c r="E20" s="25"/>
      <c r="F20" s="27"/>
      <c r="G20" s="25"/>
      <c r="H20" s="27"/>
      <c r="I20" s="25"/>
      <c r="J20" s="27"/>
      <c r="K20" s="25"/>
      <c r="L20" s="27"/>
      <c r="M20" s="25"/>
      <c r="N20" s="27"/>
      <c r="O20" s="25"/>
      <c r="P20" s="27"/>
      <c r="Q20" s="25"/>
      <c r="R20" s="27"/>
      <c r="S20" s="25"/>
      <c r="T20" s="27"/>
    </row>
    <row r="21" spans="1:20" s="13" customFormat="1" ht="20" customHeight="1" x14ac:dyDescent="0.35">
      <c r="B21" s="88" t="s">
        <v>8</v>
      </c>
      <c r="C21" s="88"/>
      <c r="D21" s="88"/>
      <c r="E21" s="87">
        <f>F19/C19</f>
        <v>0.4</v>
      </c>
      <c r="F21" s="87"/>
      <c r="G21" s="87">
        <f>H19/C19</f>
        <v>0.83916666666666662</v>
      </c>
      <c r="H21" s="87"/>
      <c r="I21" s="83">
        <f>J19/C19</f>
        <v>0.72833333333333339</v>
      </c>
      <c r="J21" s="84"/>
      <c r="K21" s="83">
        <f>L19/C19</f>
        <v>0.66833333333333333</v>
      </c>
      <c r="L21" s="84"/>
      <c r="M21" s="83">
        <f>N19/C19</f>
        <v>0.57166666666666666</v>
      </c>
      <c r="N21" s="84"/>
      <c r="O21" s="83">
        <f>P19/C19</f>
        <v>0.91249999999999998</v>
      </c>
      <c r="P21" s="84"/>
      <c r="Q21" s="83">
        <f>R19/C19</f>
        <v>0.68083333333333329</v>
      </c>
      <c r="R21" s="84"/>
      <c r="S21" s="75">
        <f>T19/C19</f>
        <v>0.89416666666666667</v>
      </c>
      <c r="T21" s="76"/>
    </row>
    <row r="22" spans="1:20" s="13" customFormat="1" ht="20" customHeight="1" x14ac:dyDescent="0.3">
      <c r="A22" s="29"/>
      <c r="B22" s="92" t="s">
        <v>17</v>
      </c>
      <c r="C22" s="93"/>
      <c r="D22" s="93"/>
      <c r="E22" s="66">
        <f>F36</f>
        <v>620000</v>
      </c>
      <c r="F22" s="66"/>
      <c r="G22" s="66">
        <f>H36</f>
        <v>1646700.4400000002</v>
      </c>
      <c r="H22" s="66"/>
      <c r="I22" s="66">
        <f>J36</f>
        <v>1207994</v>
      </c>
      <c r="J22" s="66"/>
      <c r="K22" s="66">
        <f>L36</f>
        <v>982077.74</v>
      </c>
      <c r="L22" s="66"/>
      <c r="M22" s="66">
        <f>N36</f>
        <v>434850</v>
      </c>
      <c r="N22" s="66"/>
      <c r="O22" s="66">
        <f>P36</f>
        <v>4866876.5999999996</v>
      </c>
      <c r="P22" s="66"/>
      <c r="Q22" s="81">
        <f>R36</f>
        <v>1596142.5</v>
      </c>
      <c r="R22" s="82"/>
      <c r="S22" s="73">
        <f>T36</f>
        <v>619895</v>
      </c>
      <c r="T22" s="74"/>
    </row>
    <row r="23" spans="1:20" s="13" customFormat="1" ht="20" customHeight="1" x14ac:dyDescent="0.3">
      <c r="A23" s="54"/>
      <c r="B23" s="55" t="s">
        <v>358</v>
      </c>
      <c r="C23" s="55"/>
      <c r="D23" s="55"/>
      <c r="E23" s="66">
        <f>F35</f>
        <v>124000</v>
      </c>
      <c r="F23" s="66"/>
      <c r="G23" s="66">
        <f t="shared" ref="G23" si="17">H35</f>
        <v>779387.84000000008</v>
      </c>
      <c r="H23" s="66"/>
      <c r="I23" s="66">
        <f t="shared" ref="I23" si="18">J35</f>
        <v>584660</v>
      </c>
      <c r="J23" s="66"/>
      <c r="K23" s="66">
        <f t="shared" ref="K23" si="19">L35</f>
        <v>272036</v>
      </c>
      <c r="L23" s="66"/>
      <c r="M23" s="66">
        <f t="shared" ref="M23" si="20">N35</f>
        <v>224250</v>
      </c>
      <c r="N23" s="66"/>
      <c r="O23" s="66">
        <f t="shared" ref="O23" si="21">P35</f>
        <v>892799.6</v>
      </c>
      <c r="P23" s="66"/>
      <c r="Q23" s="66">
        <f t="shared" ref="Q23" si="22">R35</f>
        <v>546023.75</v>
      </c>
      <c r="R23" s="66"/>
      <c r="S23" s="66">
        <f t="shared" ref="S23" si="23">T35</f>
        <v>339940</v>
      </c>
      <c r="T23" s="66"/>
    </row>
    <row r="24" spans="1:20" s="13" customFormat="1" ht="9.5" customHeight="1" x14ac:dyDescent="0.3">
      <c r="A24" s="19"/>
      <c r="B24" s="19"/>
      <c r="C24" s="30"/>
      <c r="D24" s="30"/>
      <c r="E24" s="3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52"/>
      <c r="T24" s="52"/>
    </row>
    <row r="25" spans="1:20" s="13" customFormat="1" ht="20" customHeight="1" x14ac:dyDescent="0.25">
      <c r="B25" s="94" t="s">
        <v>9</v>
      </c>
      <c r="C25" s="94"/>
      <c r="D25" s="94"/>
      <c r="E25" s="67">
        <f>E22/(E21*100)</f>
        <v>15500</v>
      </c>
      <c r="F25" s="68"/>
      <c r="G25" s="67">
        <f>G22/(G21*100)</f>
        <v>19623.043972194642</v>
      </c>
      <c r="H25" s="68"/>
      <c r="I25" s="67">
        <f>I22/(I21*100)</f>
        <v>16585.729977116702</v>
      </c>
      <c r="J25" s="68"/>
      <c r="K25" s="67">
        <f>K22/(K21*100)</f>
        <v>14694.430024937657</v>
      </c>
      <c r="L25" s="68"/>
      <c r="M25" s="67">
        <f>M22/(M21*100)</f>
        <v>7606.7055393586006</v>
      </c>
      <c r="N25" s="68"/>
      <c r="O25" s="67">
        <f>O22/(O21*100)</f>
        <v>53335.633972602736</v>
      </c>
      <c r="P25" s="68"/>
      <c r="Q25" s="67">
        <f>Q22/(Q21*100)</f>
        <v>23443.953488372095</v>
      </c>
      <c r="R25" s="68"/>
      <c r="S25" s="77">
        <f>S22/(S21*100)</f>
        <v>6932.6561043802421</v>
      </c>
      <c r="T25" s="78"/>
    </row>
    <row r="26" spans="1:20" s="13" customFormat="1" ht="20" customHeight="1" x14ac:dyDescent="0.25">
      <c r="B26" s="94" t="s">
        <v>10</v>
      </c>
      <c r="C26" s="94"/>
      <c r="D26" s="94"/>
      <c r="E26" s="69">
        <f>E21/E22*1000</f>
        <v>6.4516129032258075E-4</v>
      </c>
      <c r="F26" s="70"/>
      <c r="G26" s="69">
        <f>G21/G22*1000</f>
        <v>5.0960493255632251E-4</v>
      </c>
      <c r="H26" s="70"/>
      <c r="I26" s="69">
        <f>I21/I22*1000</f>
        <v>6.0292793948755823E-4</v>
      </c>
      <c r="J26" s="70"/>
      <c r="K26" s="69">
        <f>K21/K22*1000</f>
        <v>6.8052996836414736E-4</v>
      </c>
      <c r="L26" s="70"/>
      <c r="M26" s="69">
        <f>M21/M22*1000</f>
        <v>1.314629565750642E-3</v>
      </c>
      <c r="N26" s="70"/>
      <c r="O26" s="85">
        <f>O21/O22*1000</f>
        <v>1.8749191216395339E-4</v>
      </c>
      <c r="P26" s="86"/>
      <c r="Q26" s="85">
        <f>Q21/Q22*1000</f>
        <v>4.2654921683579837E-4</v>
      </c>
      <c r="R26" s="86"/>
      <c r="S26" s="79">
        <f>S21/S22*1000</f>
        <v>1.4424485867230202E-3</v>
      </c>
      <c r="T26" s="80"/>
    </row>
    <row r="30" spans="1:20" x14ac:dyDescent="0.3">
      <c r="E30" s="58" t="s">
        <v>367</v>
      </c>
      <c r="F30" s="60"/>
      <c r="G30" s="58" t="s">
        <v>366</v>
      </c>
      <c r="H30" s="61"/>
      <c r="I30" s="58" t="s">
        <v>368</v>
      </c>
      <c r="J30" s="61"/>
      <c r="K30" s="58" t="s">
        <v>376</v>
      </c>
      <c r="L30" s="61"/>
      <c r="M30" s="58" t="s">
        <v>369</v>
      </c>
      <c r="N30" s="61"/>
      <c r="O30" s="62" t="s">
        <v>370</v>
      </c>
      <c r="P30" s="61"/>
      <c r="Q30" s="58" t="s">
        <v>371</v>
      </c>
      <c r="R30" s="61"/>
      <c r="S30" s="62" t="s">
        <v>372</v>
      </c>
      <c r="T30" s="61"/>
    </row>
    <row r="31" spans="1:20" x14ac:dyDescent="0.3">
      <c r="E31" s="61" t="s">
        <v>355</v>
      </c>
      <c r="F31" s="60">
        <v>24000</v>
      </c>
      <c r="G31" s="61" t="s">
        <v>349</v>
      </c>
      <c r="H31" s="63">
        <f>1675.2*3.85</f>
        <v>6449.52</v>
      </c>
      <c r="I31" s="61" t="s">
        <v>353</v>
      </c>
      <c r="J31" s="63">
        <v>584660</v>
      </c>
      <c r="K31" s="61" t="s">
        <v>349</v>
      </c>
      <c r="L31" s="63">
        <f>H31</f>
        <v>6449.52</v>
      </c>
      <c r="M31" s="61" t="s">
        <v>353</v>
      </c>
      <c r="N31" s="63">
        <v>224250</v>
      </c>
      <c r="O31" s="61" t="s">
        <v>349</v>
      </c>
      <c r="P31" s="63">
        <v>7032</v>
      </c>
      <c r="Q31" s="61" t="s">
        <v>349</v>
      </c>
      <c r="R31" s="63">
        <v>7033</v>
      </c>
      <c r="S31" s="61" t="s">
        <v>349</v>
      </c>
      <c r="T31" s="63">
        <v>5000</v>
      </c>
    </row>
    <row r="32" spans="1:20" x14ac:dyDescent="0.3">
      <c r="E32" s="61" t="s">
        <v>350</v>
      </c>
      <c r="F32" s="59">
        <v>0</v>
      </c>
      <c r="G32" s="61" t="s">
        <v>350</v>
      </c>
      <c r="H32" s="63">
        <f>J41*12</f>
        <v>93786</v>
      </c>
      <c r="I32" s="61" t="s">
        <v>354</v>
      </c>
      <c r="J32" s="63">
        <f>90338+13551</f>
        <v>103889</v>
      </c>
      <c r="K32" s="61" t="s">
        <v>350</v>
      </c>
      <c r="L32" s="63">
        <f>H32</f>
        <v>93786</v>
      </c>
      <c r="M32" s="61" t="s">
        <v>354</v>
      </c>
      <c r="N32" s="63">
        <f>35100</f>
        <v>35100</v>
      </c>
      <c r="O32" s="61" t="s">
        <v>350</v>
      </c>
      <c r="P32" s="63">
        <f>108839+60000</f>
        <v>168839</v>
      </c>
      <c r="Q32" s="61" t="s">
        <v>350</v>
      </c>
      <c r="R32" s="63">
        <f>H32</f>
        <v>93786</v>
      </c>
      <c r="S32" s="61" t="s">
        <v>350</v>
      </c>
      <c r="T32" s="63">
        <v>0</v>
      </c>
    </row>
    <row r="33" spans="5:20" x14ac:dyDescent="0.3">
      <c r="E33" s="61" t="s">
        <v>351</v>
      </c>
      <c r="F33" s="59">
        <v>0</v>
      </c>
      <c r="G33" s="61" t="s">
        <v>351</v>
      </c>
      <c r="H33" s="63">
        <f>157383.2*3.85</f>
        <v>605925.32000000007</v>
      </c>
      <c r="I33" s="61" t="s">
        <v>351</v>
      </c>
      <c r="J33" s="59">
        <v>0</v>
      </c>
      <c r="K33" s="61" t="s">
        <v>351</v>
      </c>
      <c r="L33" s="63">
        <v>178250</v>
      </c>
      <c r="M33" s="61" t="s">
        <v>351</v>
      </c>
      <c r="N33" s="59">
        <v>0</v>
      </c>
      <c r="O33" s="61" t="s">
        <v>351</v>
      </c>
      <c r="P33" s="63">
        <v>225531</v>
      </c>
      <c r="Q33" s="61" t="s">
        <v>351</v>
      </c>
      <c r="R33" s="63">
        <v>336000</v>
      </c>
      <c r="S33" s="61" t="s">
        <v>351</v>
      </c>
      <c r="T33" s="63">
        <v>339940</v>
      </c>
    </row>
    <row r="34" spans="5:20" x14ac:dyDescent="0.3">
      <c r="E34" s="61" t="s">
        <v>356</v>
      </c>
      <c r="F34" s="60">
        <v>100000</v>
      </c>
      <c r="G34" s="61" t="s">
        <v>352</v>
      </c>
      <c r="H34" s="63">
        <f>19020*3.85</f>
        <v>73227</v>
      </c>
      <c r="I34" s="61" t="s">
        <v>352</v>
      </c>
      <c r="J34" s="59">
        <v>0</v>
      </c>
      <c r="K34" s="61" t="s">
        <v>352</v>
      </c>
      <c r="L34" s="63">
        <f>SUM(L31:L33)*0.15</f>
        <v>41772.828000000001</v>
      </c>
      <c r="M34" s="61" t="s">
        <v>352</v>
      </c>
      <c r="N34" s="59">
        <v>0</v>
      </c>
      <c r="O34" s="61" t="s">
        <v>352</v>
      </c>
      <c r="P34" s="63">
        <v>0</v>
      </c>
      <c r="Q34" s="61" t="s">
        <v>352</v>
      </c>
      <c r="R34" s="63">
        <f>(R31+R32+R33)*0.25</f>
        <v>109204.75</v>
      </c>
      <c r="S34" s="61" t="s">
        <v>352</v>
      </c>
      <c r="T34" s="63">
        <f>T33*0.15</f>
        <v>50991</v>
      </c>
    </row>
    <row r="35" spans="5:20" x14ac:dyDescent="0.3">
      <c r="E35" s="61" t="s">
        <v>353</v>
      </c>
      <c r="F35" s="60">
        <f>F31+F34</f>
        <v>124000</v>
      </c>
      <c r="G35" s="61" t="s">
        <v>353</v>
      </c>
      <c r="H35" s="63">
        <f>SUM(H31:H34)</f>
        <v>779387.84000000008</v>
      </c>
      <c r="I35" s="61" t="s">
        <v>353</v>
      </c>
      <c r="J35" s="63">
        <f>J31</f>
        <v>584660</v>
      </c>
      <c r="K35" s="61" t="s">
        <v>353</v>
      </c>
      <c r="L35" s="63">
        <f>L32+L33</f>
        <v>272036</v>
      </c>
      <c r="M35" s="61" t="s">
        <v>353</v>
      </c>
      <c r="N35" s="63">
        <f>N31</f>
        <v>224250</v>
      </c>
      <c r="O35" s="61" t="s">
        <v>353</v>
      </c>
      <c r="P35" s="63">
        <f>(225531+6365)*3.85</f>
        <v>892799.6</v>
      </c>
      <c r="Q35" s="61" t="s">
        <v>353</v>
      </c>
      <c r="R35" s="63">
        <f>SUM(R31:R34)</f>
        <v>546023.75</v>
      </c>
      <c r="S35" s="61" t="s">
        <v>353</v>
      </c>
      <c r="T35" s="63">
        <f>T33</f>
        <v>339940</v>
      </c>
    </row>
    <row r="36" spans="5:20" x14ac:dyDescent="0.3">
      <c r="E36" s="61" t="s">
        <v>357</v>
      </c>
      <c r="F36" s="60">
        <f>F35*5</f>
        <v>620000</v>
      </c>
      <c r="G36" s="61" t="s">
        <v>357</v>
      </c>
      <c r="H36" s="63">
        <f>((H34+H31+H32)*5)+H35</f>
        <v>1646700.4400000002</v>
      </c>
      <c r="I36" s="61" t="s">
        <v>357</v>
      </c>
      <c r="J36" s="63">
        <f>(SUM(J31:J34)+(J32)*5)</f>
        <v>1207994</v>
      </c>
      <c r="K36" s="61" t="s">
        <v>357</v>
      </c>
      <c r="L36" s="63">
        <f>(SUM(L35)+(L32+L31+L34)*5)</f>
        <v>982077.74</v>
      </c>
      <c r="M36" s="61" t="s">
        <v>357</v>
      </c>
      <c r="N36" s="63">
        <f>(SUM(N31:N34)+N32*5)</f>
        <v>434850</v>
      </c>
      <c r="O36" s="61" t="s">
        <v>357</v>
      </c>
      <c r="P36" s="63">
        <f>(SUM(P31:P34)+(P34+P31+P32)*5)*3.8</f>
        <v>4866876.5999999996</v>
      </c>
      <c r="Q36" s="61" t="s">
        <v>357</v>
      </c>
      <c r="R36" s="63">
        <f>R35+(R34+R32+R31)*5</f>
        <v>1596142.5</v>
      </c>
      <c r="S36" s="61" t="s">
        <v>357</v>
      </c>
      <c r="T36" s="63">
        <f>T35+(T34+T31)*5</f>
        <v>619895</v>
      </c>
    </row>
    <row r="40" spans="5:20" ht="13.5" customHeight="1" x14ac:dyDescent="0.3"/>
    <row r="41" spans="5:20" hidden="1" x14ac:dyDescent="0.3">
      <c r="F41" s="53"/>
      <c r="I41" s="50">
        <v>2030</v>
      </c>
      <c r="J41" s="51">
        <f>I41*3.85</f>
        <v>7815.5</v>
      </c>
    </row>
    <row r="42" spans="5:20" x14ac:dyDescent="0.3">
      <c r="F42" s="53"/>
    </row>
  </sheetData>
  <mergeCells count="53">
    <mergeCell ref="I25:J25"/>
    <mergeCell ref="G26:H26"/>
    <mergeCell ref="I26:J26"/>
    <mergeCell ref="O2:P2"/>
    <mergeCell ref="O22:P22"/>
    <mergeCell ref="O21:P21"/>
    <mergeCell ref="O25:P25"/>
    <mergeCell ref="O26:P26"/>
    <mergeCell ref="K2:L2"/>
    <mergeCell ref="K22:L22"/>
    <mergeCell ref="K21:L21"/>
    <mergeCell ref="K25:L25"/>
    <mergeCell ref="K26:L26"/>
    <mergeCell ref="M2:N2"/>
    <mergeCell ref="M22:N22"/>
    <mergeCell ref="M21:N21"/>
    <mergeCell ref="B25:D25"/>
    <mergeCell ref="B26:D26"/>
    <mergeCell ref="E25:F25"/>
    <mergeCell ref="E26:F26"/>
    <mergeCell ref="G25:H25"/>
    <mergeCell ref="E22:F22"/>
    <mergeCell ref="G22:H22"/>
    <mergeCell ref="I22:J22"/>
    <mergeCell ref="B22:D22"/>
    <mergeCell ref="E23:F23"/>
    <mergeCell ref="G23:H23"/>
    <mergeCell ref="I23:J23"/>
    <mergeCell ref="E21:F21"/>
    <mergeCell ref="G21:H21"/>
    <mergeCell ref="I21:J21"/>
    <mergeCell ref="B21:D21"/>
    <mergeCell ref="E2:F2"/>
    <mergeCell ref="G2:H2"/>
    <mergeCell ref="I2:J2"/>
    <mergeCell ref="B2:C2"/>
    <mergeCell ref="M25:N25"/>
    <mergeCell ref="M26:N26"/>
    <mergeCell ref="S2:T2"/>
    <mergeCell ref="S22:T22"/>
    <mergeCell ref="S21:T21"/>
    <mergeCell ref="S25:T25"/>
    <mergeCell ref="S26:T26"/>
    <mergeCell ref="Q2:R2"/>
    <mergeCell ref="Q22:R22"/>
    <mergeCell ref="Q21:R21"/>
    <mergeCell ref="Q25:R25"/>
    <mergeCell ref="Q26:R26"/>
    <mergeCell ref="K23:L23"/>
    <mergeCell ref="M23:N23"/>
    <mergeCell ref="O23:P23"/>
    <mergeCell ref="Q23:R23"/>
    <mergeCell ref="S23:T23"/>
  </mergeCells>
  <conditionalFormatting sqref="C4:C18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1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8">
      <colorScale>
        <cfvo type="min"/>
        <cfvo type="max"/>
        <color rgb="FFFCFCFF"/>
        <color rgb="FF63BE7B"/>
      </colorScale>
    </cfRule>
  </conditionalFormatting>
  <conditionalFormatting sqref="K25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7">
      <colorScale>
        <cfvo type="min"/>
        <cfvo type="max"/>
        <color rgb="FFFCFCFF"/>
        <color rgb="FFF8696B"/>
      </colorScale>
    </cfRule>
  </conditionalFormatting>
  <conditionalFormatting sqref="K26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36">
      <colorScale>
        <cfvo type="min"/>
        <cfvo type="max"/>
        <color rgb="FFFCFCFF"/>
        <color rgb="FF63BE7B"/>
      </colorScale>
    </cfRule>
  </conditionalFormatting>
  <conditionalFormatting sqref="K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1 O21 Q21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M25 O25 Q25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">
      <colorScale>
        <cfvo type="min"/>
        <cfvo type="max"/>
        <color rgb="FFFCFCFF"/>
        <color rgb="FFF8696B"/>
      </colorScale>
    </cfRule>
  </conditionalFormatting>
  <conditionalFormatting sqref="M26 O26 Q26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5">
      <colorScale>
        <cfvo type="min"/>
        <cfvo type="max"/>
        <color rgb="FFFCFCFF"/>
        <color rgb="FF63BE7B"/>
      </colorScale>
    </cfRule>
  </conditionalFormatting>
  <conditionalFormatting sqref="O26 M26 Q2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5 O25 Q2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 M21 Q2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I21">
    <cfRule type="colorScale" priority="120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21">
      <colorScale>
        <cfvo type="min"/>
        <cfvo type="max"/>
        <color rgb="FFFCFCFF"/>
        <color rgb="FF63BE7B"/>
      </colorScale>
    </cfRule>
  </conditionalFormatting>
  <conditionalFormatting sqref="E25:I25">
    <cfRule type="colorScale" priority="12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3">
      <colorScale>
        <cfvo type="min"/>
        <cfvo type="max"/>
        <color rgb="FFFCFCFF"/>
        <color rgb="FFF8696B"/>
      </colorScale>
    </cfRule>
  </conditionalFormatting>
  <conditionalFormatting sqref="E26:I26">
    <cfRule type="colorScale" priority="124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25">
      <colorScale>
        <cfvo type="min"/>
        <cfvo type="max"/>
        <color rgb="FFFCFCFF"/>
        <color rgb="FF63BE7B"/>
      </colorScale>
    </cfRule>
  </conditionalFormatting>
  <conditionalFormatting sqref="E22:Q22 E23:T23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I26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I25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:I21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:Q22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1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S25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">
      <colorScale>
        <cfvo type="min"/>
        <cfvo type="max"/>
        <color rgb="FFFCFCFF"/>
        <color rgb="FFF8696B"/>
      </colorScale>
    </cfRule>
  </conditionalFormatting>
  <conditionalFormatting sqref="S26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S2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:T2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:T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:T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T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T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27B7-72BE-4873-BE5F-81CB9EECCCBE}">
  <dimension ref="B2:Q17"/>
  <sheetViews>
    <sheetView rightToLeft="1" zoomScaleNormal="100" workbookViewId="0">
      <selection activeCell="I2" sqref="I2:J2"/>
    </sheetView>
  </sheetViews>
  <sheetFormatPr defaultRowHeight="14" x14ac:dyDescent="0.3"/>
  <cols>
    <col min="1" max="1" width="1.75" customWidth="1"/>
    <col min="2" max="2" width="22.1640625" bestFit="1" customWidth="1"/>
    <col min="3" max="16" width="4" customWidth="1"/>
    <col min="17" max="17" width="4.33203125" customWidth="1"/>
  </cols>
  <sheetData>
    <row r="2" spans="2:17" ht="98.75" customHeight="1" x14ac:dyDescent="0.3">
      <c r="B2" s="12"/>
      <c r="C2" s="43" t="str">
        <f>B3</f>
        <v>امتلاك النظام مفتوحيه المصدر بدون تراخيص</v>
      </c>
      <c r="D2" s="43" t="str">
        <f>B4</f>
        <v>متطلبات المتجر والموقع</v>
      </c>
      <c r="E2" s="43" t="str">
        <f>B5</f>
        <v>متطلبات إدارة المالية</v>
      </c>
      <c r="F2" s="43" t="str">
        <f>B6</f>
        <v>متطلبات إدارة الموارد البشرية</v>
      </c>
      <c r="G2" s="43" t="str">
        <f>B7</f>
        <v xml:space="preserve"> متطلبات إدارة المبيعات</v>
      </c>
      <c r="H2" s="43" t="str">
        <f>B8</f>
        <v>متطلبات إدارة الشؤون الإدارية</v>
      </c>
      <c r="I2" s="43" t="str">
        <f>B9</f>
        <v>متطلبات المخازن والمشتريات</v>
      </c>
      <c r="J2" s="43" t="str">
        <f>B10</f>
        <v>ترابط الأنظمة الفرعية كما هي</v>
      </c>
      <c r="K2" s="43" t="str">
        <f>B11</f>
        <v>التعديل على النظام بدون كود برمجي</v>
      </c>
      <c r="L2" s="43" t="str">
        <f>B12</f>
        <v>توفر تطبيق اندرويد و ios</v>
      </c>
      <c r="M2" s="43" t="str">
        <f>B13</f>
        <v>استضافة محلية و كلاود معا</v>
      </c>
      <c r="N2" s="43" t="str">
        <f>B14</f>
        <v>سهولة استخدام النظام</v>
      </c>
      <c r="O2" s="43" t="str">
        <f>B15</f>
        <v xml:space="preserve"> إمكانية الربط مع أنظمة أخرى</v>
      </c>
      <c r="P2" s="43" t="str">
        <f>B16</f>
        <v xml:space="preserve"> التعريب والمحلية والأدوات الإضافية</v>
      </c>
    </row>
    <row r="3" spans="2:17" x14ac:dyDescent="0.3">
      <c r="B3" s="14" t="str">
        <f>تقييم!B4</f>
        <v>امتلاك النظام مفتوحيه المصدر بدون تراخيص</v>
      </c>
      <c r="C3" s="15">
        <v>1</v>
      </c>
      <c r="D3" s="16">
        <v>0</v>
      </c>
      <c r="E3" s="16">
        <v>1</v>
      </c>
      <c r="F3" s="16">
        <v>0</v>
      </c>
      <c r="G3" s="16">
        <v>1</v>
      </c>
      <c r="H3" s="16">
        <v>0</v>
      </c>
      <c r="I3" s="16">
        <v>1</v>
      </c>
      <c r="J3" s="16">
        <v>1</v>
      </c>
      <c r="K3" s="16">
        <v>1</v>
      </c>
      <c r="L3" s="16">
        <v>1</v>
      </c>
      <c r="M3" s="16">
        <v>0</v>
      </c>
      <c r="N3" s="16">
        <v>0</v>
      </c>
      <c r="O3" s="16">
        <v>0</v>
      </c>
      <c r="P3" s="16">
        <v>1</v>
      </c>
      <c r="Q3" s="44">
        <f>15-SUM(C3:P3)</f>
        <v>7</v>
      </c>
    </row>
    <row r="4" spans="2:17" x14ac:dyDescent="0.3">
      <c r="B4" s="14" t="str">
        <f>تقييم!B5</f>
        <v>متطلبات المتجر والموقع</v>
      </c>
      <c r="C4" s="15">
        <f>IF(D3=1,0,1)</f>
        <v>1</v>
      </c>
      <c r="D4" s="15">
        <v>1</v>
      </c>
      <c r="E4" s="12">
        <v>1</v>
      </c>
      <c r="F4" s="12">
        <v>0</v>
      </c>
      <c r="G4" s="12">
        <v>1</v>
      </c>
      <c r="H4" s="12">
        <v>0</v>
      </c>
      <c r="I4" s="12">
        <v>1</v>
      </c>
      <c r="J4" s="12">
        <v>1</v>
      </c>
      <c r="K4" s="12">
        <v>0</v>
      </c>
      <c r="L4" s="12">
        <v>1</v>
      </c>
      <c r="M4" s="12">
        <v>0</v>
      </c>
      <c r="N4" s="12">
        <v>1</v>
      </c>
      <c r="O4" s="12">
        <v>1</v>
      </c>
      <c r="P4" s="12">
        <v>1</v>
      </c>
      <c r="Q4" s="44">
        <f t="shared" ref="Q4:Q16" si="0">15-SUM(C4:P4)</f>
        <v>5</v>
      </c>
    </row>
    <row r="5" spans="2:17" x14ac:dyDescent="0.3">
      <c r="B5" s="14" t="str">
        <f>تقييم!B6</f>
        <v>متطلبات إدارة المالية</v>
      </c>
      <c r="C5" s="15">
        <f>IF(E3=1,0,1)</f>
        <v>0</v>
      </c>
      <c r="D5" s="15">
        <f>IF(E4=1,0,1)</f>
        <v>0</v>
      </c>
      <c r="E5" s="15">
        <v>1</v>
      </c>
      <c r="F5" s="12">
        <v>0</v>
      </c>
      <c r="G5" s="12">
        <v>1</v>
      </c>
      <c r="H5" s="12">
        <v>0</v>
      </c>
      <c r="I5" s="12">
        <v>1</v>
      </c>
      <c r="J5" s="12">
        <v>1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44">
        <f t="shared" si="0"/>
        <v>11</v>
      </c>
    </row>
    <row r="6" spans="2:17" x14ac:dyDescent="0.3">
      <c r="B6" s="14" t="str">
        <f>تقييم!B7</f>
        <v>متطلبات إدارة الموارد البشرية</v>
      </c>
      <c r="C6" s="15">
        <f>IF(F3=1,0,1)</f>
        <v>1</v>
      </c>
      <c r="D6" s="15">
        <f>IF(F4=1,0,1)</f>
        <v>1</v>
      </c>
      <c r="E6" s="15">
        <f>IF(F5=1,0,1)</f>
        <v>1</v>
      </c>
      <c r="F6" s="15">
        <v>1</v>
      </c>
      <c r="G6" s="12">
        <v>1</v>
      </c>
      <c r="H6" s="12">
        <v>1</v>
      </c>
      <c r="I6" s="12">
        <v>1</v>
      </c>
      <c r="J6" s="12">
        <v>1</v>
      </c>
      <c r="K6" s="12">
        <v>0</v>
      </c>
      <c r="L6" s="12">
        <v>0</v>
      </c>
      <c r="M6" s="12">
        <v>0</v>
      </c>
      <c r="N6" s="12">
        <v>1</v>
      </c>
      <c r="O6" s="12">
        <v>1</v>
      </c>
      <c r="P6" s="12">
        <v>1</v>
      </c>
      <c r="Q6" s="44">
        <f t="shared" si="0"/>
        <v>4</v>
      </c>
    </row>
    <row r="7" spans="2:17" x14ac:dyDescent="0.3">
      <c r="B7" s="14" t="str">
        <f>تقييم!B8</f>
        <v xml:space="preserve"> متطلبات إدارة المبيعات</v>
      </c>
      <c r="C7" s="15">
        <f>IF(G3=1,0,1)</f>
        <v>0</v>
      </c>
      <c r="D7" s="15">
        <f>IF(G4=1,0,1)</f>
        <v>0</v>
      </c>
      <c r="E7" s="15">
        <f>IF(G5=1,0,1)</f>
        <v>0</v>
      </c>
      <c r="F7" s="15">
        <f>IF(G6=1,0,1)</f>
        <v>0</v>
      </c>
      <c r="G7" s="15">
        <v>1</v>
      </c>
      <c r="H7" s="12">
        <v>0</v>
      </c>
      <c r="I7" s="12">
        <v>1</v>
      </c>
      <c r="J7" s="12">
        <v>1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44">
        <f t="shared" si="0"/>
        <v>12</v>
      </c>
    </row>
    <row r="8" spans="2:17" x14ac:dyDescent="0.3">
      <c r="B8" s="14" t="str">
        <f>تقييم!B9</f>
        <v>متطلبات إدارة الشؤون الإدارية</v>
      </c>
      <c r="C8" s="15">
        <f>IF(H3=1,0,1)</f>
        <v>1</v>
      </c>
      <c r="D8" s="15">
        <f>IF(H4=1,0,1)</f>
        <v>1</v>
      </c>
      <c r="E8" s="15">
        <f>IF(H5=1,0,1)</f>
        <v>1</v>
      </c>
      <c r="F8" s="15">
        <f>IF(H6=1,0,1)</f>
        <v>0</v>
      </c>
      <c r="G8" s="15">
        <f>IF(H7=1,0,1)</f>
        <v>1</v>
      </c>
      <c r="H8" s="15">
        <v>1</v>
      </c>
      <c r="I8" s="12">
        <v>1</v>
      </c>
      <c r="J8" s="12">
        <v>1</v>
      </c>
      <c r="K8" s="12">
        <v>0</v>
      </c>
      <c r="L8" s="12">
        <v>0</v>
      </c>
      <c r="M8" s="12">
        <v>0</v>
      </c>
      <c r="N8" s="12">
        <v>1</v>
      </c>
      <c r="O8" s="12">
        <v>1</v>
      </c>
      <c r="P8" s="12">
        <v>1</v>
      </c>
      <c r="Q8" s="44">
        <f t="shared" si="0"/>
        <v>5</v>
      </c>
    </row>
    <row r="9" spans="2:17" x14ac:dyDescent="0.3">
      <c r="B9" s="14" t="str">
        <f>تقييم!B10</f>
        <v>متطلبات المخازن والمشتريات</v>
      </c>
      <c r="C9" s="15">
        <f>IF(I3=1,0,1)</f>
        <v>0</v>
      </c>
      <c r="D9" s="15">
        <f>IF(I4=1,0,1)</f>
        <v>0</v>
      </c>
      <c r="E9" s="15">
        <f>IF(I5=1,0,1)</f>
        <v>0</v>
      </c>
      <c r="F9" s="15">
        <f>IF(I6=1,0,1)</f>
        <v>0</v>
      </c>
      <c r="G9" s="15">
        <f>IF(I7=1,0,1)</f>
        <v>0</v>
      </c>
      <c r="H9" s="15">
        <f>IF(I8=1,0,1)</f>
        <v>0</v>
      </c>
      <c r="I9" s="15">
        <v>1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44">
        <f t="shared" si="0"/>
        <v>13</v>
      </c>
    </row>
    <row r="10" spans="2:17" x14ac:dyDescent="0.3">
      <c r="B10" s="14" t="str">
        <f>تقييم!B11</f>
        <v>ترابط الأنظمة الفرعية كما هي</v>
      </c>
      <c r="C10" s="15">
        <f>IF(J3=1,0,1)</f>
        <v>0</v>
      </c>
      <c r="D10" s="15">
        <f>IF(J4=1,0,1)</f>
        <v>0</v>
      </c>
      <c r="E10" s="15">
        <f>IF(J5=1,0,1)</f>
        <v>0</v>
      </c>
      <c r="F10" s="15">
        <f>IF(J6=1,0,1)</f>
        <v>0</v>
      </c>
      <c r="G10" s="15">
        <f>IF(J7=1,0,1)</f>
        <v>0</v>
      </c>
      <c r="H10" s="15">
        <f>IF(J8=1,0,1)</f>
        <v>0</v>
      </c>
      <c r="I10" s="15">
        <f>IF(J9=1,0,1)</f>
        <v>0</v>
      </c>
      <c r="J10" s="15">
        <v>1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12">
        <v>0</v>
      </c>
      <c r="Q10" s="44">
        <f t="shared" si="0"/>
        <v>13</v>
      </c>
    </row>
    <row r="11" spans="2:17" x14ac:dyDescent="0.3">
      <c r="B11" s="14" t="str">
        <f>تقييم!B12</f>
        <v>التعديل على النظام بدون كود برمجي</v>
      </c>
      <c r="C11" s="15">
        <f>IF(K3=1,0,1)</f>
        <v>0</v>
      </c>
      <c r="D11" s="15">
        <f>IF(K4=1,0,1)</f>
        <v>1</v>
      </c>
      <c r="E11" s="15">
        <f>IF(K5=1,0,1)</f>
        <v>1</v>
      </c>
      <c r="F11" s="15">
        <f>IF(K6=1,0,1)</f>
        <v>1</v>
      </c>
      <c r="G11" s="15">
        <f>IF(K7=1,0,1)</f>
        <v>1</v>
      </c>
      <c r="H11" s="15">
        <f>IF(K8=1,0,1)</f>
        <v>1</v>
      </c>
      <c r="I11" s="15">
        <f>IF(K9=1,0,1)</f>
        <v>1</v>
      </c>
      <c r="J11" s="15">
        <f>IF(K10=1,0,1)</f>
        <v>1</v>
      </c>
      <c r="K11" s="15">
        <v>1</v>
      </c>
      <c r="L11" s="12">
        <v>0</v>
      </c>
      <c r="M11" s="12">
        <v>0</v>
      </c>
      <c r="N11" s="12">
        <v>1</v>
      </c>
      <c r="O11" s="12">
        <v>0</v>
      </c>
      <c r="P11" s="12">
        <v>1</v>
      </c>
      <c r="Q11" s="44">
        <f t="shared" si="0"/>
        <v>5</v>
      </c>
    </row>
    <row r="12" spans="2:17" x14ac:dyDescent="0.3">
      <c r="B12" s="14" t="str">
        <f>تقييم!B13</f>
        <v>توفر تطبيق اندرويد و ios</v>
      </c>
      <c r="C12" s="15">
        <f>IF(L3=1,0,1)</f>
        <v>0</v>
      </c>
      <c r="D12" s="15">
        <f>IF(L4=1,0,1)</f>
        <v>0</v>
      </c>
      <c r="E12" s="15">
        <f>IF(L5=1,0,1)</f>
        <v>1</v>
      </c>
      <c r="F12" s="15">
        <f>IF(L6=1,0,1)</f>
        <v>1</v>
      </c>
      <c r="G12" s="15">
        <f>IF(L7=1,0,1)</f>
        <v>1</v>
      </c>
      <c r="H12" s="15">
        <f>IF(L8=1,0,1)</f>
        <v>1</v>
      </c>
      <c r="I12" s="15">
        <f>IF(L9=1,0,1)</f>
        <v>1</v>
      </c>
      <c r="J12" s="15">
        <f>IF(L10=1,0,1)</f>
        <v>1</v>
      </c>
      <c r="K12" s="15">
        <f>IF(L11=1,0,1)</f>
        <v>1</v>
      </c>
      <c r="L12" s="15">
        <v>1</v>
      </c>
      <c r="M12" s="12">
        <v>0</v>
      </c>
      <c r="N12" s="12">
        <v>1</v>
      </c>
      <c r="O12" s="12">
        <v>1</v>
      </c>
      <c r="P12" s="12">
        <v>1</v>
      </c>
      <c r="Q12" s="44">
        <f t="shared" si="0"/>
        <v>4</v>
      </c>
    </row>
    <row r="13" spans="2:17" x14ac:dyDescent="0.3">
      <c r="B13" s="14" t="str">
        <f>تقييم!B14</f>
        <v>استضافة محلية و كلاود معا</v>
      </c>
      <c r="C13" s="15">
        <f>IF(M3=1,0,1)</f>
        <v>1</v>
      </c>
      <c r="D13" s="15">
        <f>IF(M4=1,0,1)</f>
        <v>1</v>
      </c>
      <c r="E13" s="15">
        <f>IF(M5=1,0,1)</f>
        <v>1</v>
      </c>
      <c r="F13" s="15">
        <f>IF(M6=1,0,1)</f>
        <v>1</v>
      </c>
      <c r="G13" s="15">
        <f>IF(M7=1,0,1)</f>
        <v>1</v>
      </c>
      <c r="H13" s="15">
        <f>IF(M8=1,0,1)</f>
        <v>1</v>
      </c>
      <c r="I13" s="15">
        <f>IF(M9=1,0,1)</f>
        <v>1</v>
      </c>
      <c r="J13" s="15">
        <f>IF(M10=1,0,1)</f>
        <v>1</v>
      </c>
      <c r="K13" s="15">
        <f>IF(M11=1,0,1)</f>
        <v>1</v>
      </c>
      <c r="L13" s="15">
        <f>IF(M12=1,0,1)</f>
        <v>1</v>
      </c>
      <c r="M13" s="15">
        <v>1</v>
      </c>
      <c r="N13" s="12">
        <v>1</v>
      </c>
      <c r="O13" s="12">
        <v>1</v>
      </c>
      <c r="P13" s="12">
        <v>1</v>
      </c>
      <c r="Q13" s="44">
        <f t="shared" si="0"/>
        <v>1</v>
      </c>
    </row>
    <row r="14" spans="2:17" x14ac:dyDescent="0.3">
      <c r="B14" s="14" t="str">
        <f>تقييم!B15</f>
        <v>سهولة استخدام النظام</v>
      </c>
      <c r="C14" s="15">
        <f>IF(N3=1,0,1)</f>
        <v>1</v>
      </c>
      <c r="D14" s="15">
        <f>IF(N4=1,0,1)</f>
        <v>0</v>
      </c>
      <c r="E14" s="15">
        <f>IF(N5=1,0,1)</f>
        <v>1</v>
      </c>
      <c r="F14" s="15">
        <f>IF(N6=1,0,1)</f>
        <v>0</v>
      </c>
      <c r="G14" s="15">
        <f>IF(N7=1,0,1)</f>
        <v>1</v>
      </c>
      <c r="H14" s="15">
        <f>IF(N8=1,0,1)</f>
        <v>0</v>
      </c>
      <c r="I14" s="15">
        <f>IF(N9=1,0,1)</f>
        <v>1</v>
      </c>
      <c r="J14" s="15">
        <f>IF(N10=1,0,1)</f>
        <v>0</v>
      </c>
      <c r="K14" s="15">
        <f>IF(N11=1,0,1)</f>
        <v>0</v>
      </c>
      <c r="L14" s="15">
        <f>IF(N12=1,0,1)</f>
        <v>0</v>
      </c>
      <c r="M14" s="15">
        <f>IF(N13=1,0,1)</f>
        <v>0</v>
      </c>
      <c r="N14" s="15">
        <v>1</v>
      </c>
      <c r="O14" s="12">
        <v>0</v>
      </c>
      <c r="P14" s="12">
        <v>1</v>
      </c>
      <c r="Q14" s="44">
        <f t="shared" si="0"/>
        <v>9</v>
      </c>
    </row>
    <row r="15" spans="2:17" x14ac:dyDescent="0.3">
      <c r="B15" s="14" t="str">
        <f>تقييم!B16</f>
        <v xml:space="preserve"> إمكانية الربط مع أنظمة أخرى</v>
      </c>
      <c r="C15" s="15">
        <f>IF(O3=1,0,1)</f>
        <v>1</v>
      </c>
      <c r="D15" s="15">
        <f>IF(O4=1,0,1)</f>
        <v>0</v>
      </c>
      <c r="E15" s="15">
        <f>IF(O5=1,0,1)</f>
        <v>1</v>
      </c>
      <c r="F15" s="15">
        <f>IF(O6=1,0,1)</f>
        <v>0</v>
      </c>
      <c r="G15" s="15">
        <f>IF(O7=1,0,1)</f>
        <v>1</v>
      </c>
      <c r="H15" s="15">
        <f>IF(O8=1,0,1)</f>
        <v>0</v>
      </c>
      <c r="I15" s="15">
        <f>IF(O9=1,0,1)</f>
        <v>1</v>
      </c>
      <c r="J15" s="15">
        <f>IF(O10=1,0,1)</f>
        <v>1</v>
      </c>
      <c r="K15" s="15">
        <f>IF(O11=1,0,1)</f>
        <v>1</v>
      </c>
      <c r="L15" s="15">
        <f>IF(O12=1,0,1)</f>
        <v>0</v>
      </c>
      <c r="M15" s="15">
        <f>IF(O13=1,0,1)</f>
        <v>0</v>
      </c>
      <c r="N15" s="15">
        <f>IF(O14=1,0,1)</f>
        <v>1</v>
      </c>
      <c r="O15" s="15">
        <v>1</v>
      </c>
      <c r="P15" s="12">
        <v>1</v>
      </c>
      <c r="Q15" s="44">
        <f t="shared" si="0"/>
        <v>6</v>
      </c>
    </row>
    <row r="16" spans="2:17" x14ac:dyDescent="0.3">
      <c r="B16" s="14" t="str">
        <f>تقييم!B18</f>
        <v xml:space="preserve"> التعريب والمحلية والأدوات الإضافية</v>
      </c>
      <c r="C16" s="15">
        <f>IF(P3=1,0,1)</f>
        <v>0</v>
      </c>
      <c r="D16" s="15">
        <f>IF(P4=1,0,1)</f>
        <v>0</v>
      </c>
      <c r="E16" s="15">
        <f>IF(P5=1,0,1)</f>
        <v>1</v>
      </c>
      <c r="F16" s="15">
        <f>IF(P6=1,0,1)</f>
        <v>0</v>
      </c>
      <c r="G16" s="15">
        <f>IF(P7=1,0,1)</f>
        <v>1</v>
      </c>
      <c r="H16" s="15">
        <f>IF(P8=1,0,1)</f>
        <v>0</v>
      </c>
      <c r="I16" s="15">
        <f>IF(P9=1,0,1)</f>
        <v>1</v>
      </c>
      <c r="J16" s="15">
        <f>IF(P10=1,0,1)</f>
        <v>1</v>
      </c>
      <c r="K16" s="15">
        <f>IF(P11=1,0,1)</f>
        <v>0</v>
      </c>
      <c r="L16" s="15">
        <f>IF(P12=1,0,1)</f>
        <v>0</v>
      </c>
      <c r="M16" s="15">
        <f>IF(P13=1,0,1)</f>
        <v>0</v>
      </c>
      <c r="N16" s="15">
        <f>IF(P14=1,0,1)</f>
        <v>0</v>
      </c>
      <c r="O16" s="15">
        <f>IF(P15=1,0,1)</f>
        <v>0</v>
      </c>
      <c r="P16" s="15">
        <v>1</v>
      </c>
      <c r="Q16" s="44">
        <f t="shared" si="0"/>
        <v>10</v>
      </c>
    </row>
    <row r="17" spans="2:16" x14ac:dyDescent="0.3">
      <c r="B17" s="17" t="s">
        <v>4</v>
      </c>
      <c r="C17" s="18">
        <f>SUM(C3:C16)</f>
        <v>7</v>
      </c>
      <c r="D17" s="18">
        <f>SUM(D3:D16)</f>
        <v>5</v>
      </c>
      <c r="E17" s="18">
        <f t="shared" ref="E17:P17" si="1">SUM(E3:E16)</f>
        <v>11</v>
      </c>
      <c r="F17" s="18">
        <f t="shared" si="1"/>
        <v>4</v>
      </c>
      <c r="G17" s="18">
        <f t="shared" si="1"/>
        <v>12</v>
      </c>
      <c r="H17" s="18">
        <f t="shared" si="1"/>
        <v>5</v>
      </c>
      <c r="I17" s="18">
        <f t="shared" si="1"/>
        <v>13</v>
      </c>
      <c r="J17" s="18">
        <f t="shared" si="1"/>
        <v>13</v>
      </c>
      <c r="K17" s="18">
        <f t="shared" si="1"/>
        <v>5</v>
      </c>
      <c r="L17" s="18">
        <f t="shared" si="1"/>
        <v>4</v>
      </c>
      <c r="M17" s="18">
        <f t="shared" si="1"/>
        <v>1</v>
      </c>
      <c r="N17" s="18">
        <f t="shared" si="1"/>
        <v>9</v>
      </c>
      <c r="O17" s="18">
        <f t="shared" si="1"/>
        <v>6</v>
      </c>
      <c r="P17" s="18">
        <f t="shared" si="1"/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7C97-992A-461F-893F-831A29D0922E}">
  <dimension ref="A1:F364"/>
  <sheetViews>
    <sheetView rightToLeft="1" zoomScale="85" zoomScaleNormal="85" workbookViewId="0">
      <pane ySplit="1" topLeftCell="A234" activePane="bottomLeft" state="frozen"/>
      <selection pane="bottomLeft" activeCell="C244" sqref="C244"/>
    </sheetView>
  </sheetViews>
  <sheetFormatPr defaultRowHeight="14" x14ac:dyDescent="0.3"/>
  <cols>
    <col min="1" max="1" width="20.58203125" bestFit="1" customWidth="1"/>
    <col min="2" max="2" width="26.75" customWidth="1"/>
    <col min="3" max="3" width="11.5" bestFit="1" customWidth="1"/>
    <col min="4" max="4" width="11.25" bestFit="1" customWidth="1"/>
    <col min="5" max="5" width="12.5" bestFit="1" customWidth="1"/>
    <col min="6" max="6" width="10.1640625" style="1" customWidth="1"/>
  </cols>
  <sheetData>
    <row r="1" spans="1:6" ht="17.5" x14ac:dyDescent="0.55000000000000004">
      <c r="A1" s="35" t="s">
        <v>335</v>
      </c>
      <c r="B1" s="35" t="s">
        <v>18</v>
      </c>
      <c r="C1" s="65" t="s">
        <v>11</v>
      </c>
      <c r="D1" s="65" t="s">
        <v>373</v>
      </c>
      <c r="E1" s="65" t="s">
        <v>374</v>
      </c>
      <c r="F1" s="65" t="s">
        <v>375</v>
      </c>
    </row>
    <row r="2" spans="1:6" ht="16" x14ac:dyDescent="0.5">
      <c r="A2" s="33" t="s">
        <v>321</v>
      </c>
      <c r="B2" s="33" t="s">
        <v>127</v>
      </c>
      <c r="C2" s="36">
        <v>1</v>
      </c>
      <c r="D2" s="36">
        <v>1</v>
      </c>
      <c r="E2" s="36">
        <v>1</v>
      </c>
      <c r="F2" s="36">
        <v>1</v>
      </c>
    </row>
    <row r="3" spans="1:6" ht="16" x14ac:dyDescent="0.5">
      <c r="A3" s="33" t="s">
        <v>321</v>
      </c>
      <c r="B3" s="33" t="s">
        <v>128</v>
      </c>
      <c r="C3" s="36">
        <v>1</v>
      </c>
      <c r="D3" s="36">
        <v>1</v>
      </c>
      <c r="E3" s="36">
        <v>1</v>
      </c>
      <c r="F3" s="36">
        <v>1</v>
      </c>
    </row>
    <row r="4" spans="1:6" ht="16" x14ac:dyDescent="0.5">
      <c r="A4" s="33" t="s">
        <v>321</v>
      </c>
      <c r="B4" s="33" t="s">
        <v>129</v>
      </c>
      <c r="C4" s="36">
        <v>1</v>
      </c>
      <c r="D4" s="36">
        <v>1</v>
      </c>
      <c r="E4" s="36">
        <v>1</v>
      </c>
      <c r="F4" s="36">
        <v>1</v>
      </c>
    </row>
    <row r="5" spans="1:6" ht="16" x14ac:dyDescent="0.5">
      <c r="A5" s="33" t="s">
        <v>321</v>
      </c>
      <c r="B5" s="33" t="s">
        <v>130</v>
      </c>
      <c r="C5" s="36">
        <v>1</v>
      </c>
      <c r="D5" s="36">
        <v>1</v>
      </c>
      <c r="E5" s="36">
        <v>1</v>
      </c>
      <c r="F5" s="36">
        <v>1</v>
      </c>
    </row>
    <row r="6" spans="1:6" ht="16" x14ac:dyDescent="0.5">
      <c r="A6" s="33" t="s">
        <v>321</v>
      </c>
      <c r="B6" s="33" t="s">
        <v>131</v>
      </c>
      <c r="C6" s="36">
        <v>1</v>
      </c>
      <c r="D6" s="36">
        <v>1</v>
      </c>
      <c r="E6" s="36">
        <v>1</v>
      </c>
      <c r="F6" s="36">
        <v>1</v>
      </c>
    </row>
    <row r="7" spans="1:6" ht="16" x14ac:dyDescent="0.5">
      <c r="A7" s="33" t="s">
        <v>321</v>
      </c>
      <c r="B7" s="33" t="s">
        <v>127</v>
      </c>
      <c r="C7" s="36">
        <v>1</v>
      </c>
      <c r="D7" s="36">
        <v>1</v>
      </c>
      <c r="E7" s="36">
        <v>1</v>
      </c>
      <c r="F7" s="36">
        <v>1</v>
      </c>
    </row>
    <row r="8" spans="1:6" ht="16" x14ac:dyDescent="0.5">
      <c r="A8" s="33" t="s">
        <v>321</v>
      </c>
      <c r="B8" s="33" t="s">
        <v>132</v>
      </c>
      <c r="C8" s="36">
        <v>1</v>
      </c>
      <c r="D8" s="36">
        <v>1</v>
      </c>
      <c r="E8" s="36">
        <v>1</v>
      </c>
      <c r="F8" s="36">
        <v>1</v>
      </c>
    </row>
    <row r="9" spans="1:6" ht="16" x14ac:dyDescent="0.5">
      <c r="A9" s="33" t="s">
        <v>321</v>
      </c>
      <c r="B9" s="33" t="s">
        <v>133</v>
      </c>
      <c r="C9" s="36">
        <v>1</v>
      </c>
      <c r="D9" s="36">
        <v>1</v>
      </c>
      <c r="E9" s="36">
        <v>1</v>
      </c>
      <c r="F9" s="36">
        <v>1</v>
      </c>
    </row>
    <row r="10" spans="1:6" ht="16" x14ac:dyDescent="0.5">
      <c r="A10" s="33" t="s">
        <v>321</v>
      </c>
      <c r="B10" s="33" t="s">
        <v>134</v>
      </c>
      <c r="C10" s="36">
        <v>1</v>
      </c>
      <c r="D10" s="36">
        <v>1</v>
      </c>
      <c r="E10" s="36">
        <v>1</v>
      </c>
      <c r="F10" s="36">
        <v>1</v>
      </c>
    </row>
    <row r="11" spans="1:6" ht="16" x14ac:dyDescent="0.5">
      <c r="A11" s="33" t="s">
        <v>321</v>
      </c>
      <c r="B11" s="33" t="s">
        <v>135</v>
      </c>
      <c r="C11" s="36">
        <v>1</v>
      </c>
      <c r="D11" s="36">
        <v>1</v>
      </c>
      <c r="E11" s="36">
        <v>1</v>
      </c>
      <c r="F11" s="36">
        <v>1</v>
      </c>
    </row>
    <row r="12" spans="1:6" ht="16" x14ac:dyDescent="0.5">
      <c r="A12" s="33" t="s">
        <v>321</v>
      </c>
      <c r="B12" s="33" t="s">
        <v>136</v>
      </c>
      <c r="C12" s="36">
        <v>1</v>
      </c>
      <c r="D12" s="36">
        <v>1</v>
      </c>
      <c r="E12" s="36">
        <v>1</v>
      </c>
      <c r="F12" s="36">
        <v>1</v>
      </c>
    </row>
    <row r="13" spans="1:6" ht="16" x14ac:dyDescent="0.5">
      <c r="A13" s="33" t="s">
        <v>321</v>
      </c>
      <c r="B13" s="33" t="s">
        <v>132</v>
      </c>
      <c r="C13" s="36">
        <v>1</v>
      </c>
      <c r="D13" s="36">
        <v>1</v>
      </c>
      <c r="E13" s="36">
        <v>1</v>
      </c>
      <c r="F13" s="36">
        <v>1</v>
      </c>
    </row>
    <row r="14" spans="1:6" ht="16" x14ac:dyDescent="0.5">
      <c r="A14" s="33" t="s">
        <v>321</v>
      </c>
      <c r="B14" s="33" t="s">
        <v>137</v>
      </c>
      <c r="C14" s="36">
        <v>1</v>
      </c>
      <c r="D14" s="36">
        <v>1</v>
      </c>
      <c r="E14" s="36">
        <v>1</v>
      </c>
      <c r="F14" s="36">
        <v>1</v>
      </c>
    </row>
    <row r="15" spans="1:6" ht="16" x14ac:dyDescent="0.5">
      <c r="A15" s="33" t="s">
        <v>321</v>
      </c>
      <c r="B15" s="33" t="s">
        <v>138</v>
      </c>
      <c r="C15" s="36">
        <v>1</v>
      </c>
      <c r="D15" s="36">
        <v>1</v>
      </c>
      <c r="E15" s="36">
        <v>1</v>
      </c>
      <c r="F15" s="36">
        <v>1</v>
      </c>
    </row>
    <row r="16" spans="1:6" ht="16" x14ac:dyDescent="0.5">
      <c r="A16" s="33" t="s">
        <v>321</v>
      </c>
      <c r="B16" s="33" t="s">
        <v>139</v>
      </c>
      <c r="C16" s="36">
        <v>1</v>
      </c>
      <c r="D16" s="36">
        <v>1</v>
      </c>
      <c r="E16" s="36">
        <v>1</v>
      </c>
      <c r="F16" s="36">
        <v>1</v>
      </c>
    </row>
    <row r="17" spans="1:6" ht="16" x14ac:dyDescent="0.5">
      <c r="A17" s="33" t="s">
        <v>321</v>
      </c>
      <c r="B17" s="33" t="s">
        <v>140</v>
      </c>
      <c r="C17" s="36">
        <v>1</v>
      </c>
      <c r="D17" s="36">
        <v>1</v>
      </c>
      <c r="E17" s="36">
        <v>1</v>
      </c>
      <c r="F17" s="36">
        <v>1</v>
      </c>
    </row>
    <row r="18" spans="1:6" ht="16" x14ac:dyDescent="0.5">
      <c r="A18" s="33" t="s">
        <v>321</v>
      </c>
      <c r="B18" s="33" t="s">
        <v>141</v>
      </c>
      <c r="C18" s="36">
        <v>1</v>
      </c>
      <c r="D18" s="36">
        <v>1</v>
      </c>
      <c r="E18" s="36">
        <v>1</v>
      </c>
      <c r="F18" s="36">
        <v>1</v>
      </c>
    </row>
    <row r="19" spans="1:6" ht="16" x14ac:dyDescent="0.5">
      <c r="A19" s="33" t="s">
        <v>321</v>
      </c>
      <c r="B19" s="33" t="s">
        <v>142</v>
      </c>
      <c r="C19" s="36">
        <v>1</v>
      </c>
      <c r="D19" s="36">
        <v>1</v>
      </c>
      <c r="E19" s="36">
        <v>1</v>
      </c>
      <c r="F19" s="36">
        <v>1</v>
      </c>
    </row>
    <row r="20" spans="1:6" ht="16" x14ac:dyDescent="0.5">
      <c r="A20" s="33" t="s">
        <v>321</v>
      </c>
      <c r="B20" s="33" t="s">
        <v>143</v>
      </c>
      <c r="C20" s="36">
        <v>1</v>
      </c>
      <c r="D20" s="36">
        <v>1</v>
      </c>
      <c r="E20" s="36">
        <v>1</v>
      </c>
      <c r="F20" s="36">
        <v>1</v>
      </c>
    </row>
    <row r="21" spans="1:6" ht="16" x14ac:dyDescent="0.5">
      <c r="A21" s="33" t="s">
        <v>321</v>
      </c>
      <c r="B21" s="33" t="s">
        <v>144</v>
      </c>
      <c r="C21" s="36">
        <v>0</v>
      </c>
      <c r="D21" s="36">
        <v>1</v>
      </c>
      <c r="E21" s="36">
        <v>1</v>
      </c>
      <c r="F21" s="36">
        <v>1</v>
      </c>
    </row>
    <row r="22" spans="1:6" ht="16" x14ac:dyDescent="0.5">
      <c r="A22" s="33" t="s">
        <v>321</v>
      </c>
      <c r="B22" s="33" t="s">
        <v>145</v>
      </c>
      <c r="C22" s="36">
        <v>1</v>
      </c>
      <c r="D22" s="36">
        <v>1</v>
      </c>
      <c r="E22" s="36">
        <v>1</v>
      </c>
      <c r="F22" s="36">
        <v>1</v>
      </c>
    </row>
    <row r="23" spans="1:6" ht="16" x14ac:dyDescent="0.5">
      <c r="A23" s="33" t="s">
        <v>321</v>
      </c>
      <c r="B23" s="33" t="s">
        <v>55</v>
      </c>
      <c r="C23" s="36">
        <v>1</v>
      </c>
      <c r="D23" s="36">
        <v>1</v>
      </c>
      <c r="E23" s="36">
        <v>1</v>
      </c>
      <c r="F23" s="36">
        <v>1</v>
      </c>
    </row>
    <row r="24" spans="1:6" ht="16" x14ac:dyDescent="0.5">
      <c r="A24" s="33" t="s">
        <v>321</v>
      </c>
      <c r="B24" s="33" t="s">
        <v>55</v>
      </c>
      <c r="C24" s="36">
        <v>0</v>
      </c>
      <c r="D24" s="36">
        <v>1</v>
      </c>
      <c r="E24" s="36">
        <v>1</v>
      </c>
      <c r="F24" s="36">
        <v>1</v>
      </c>
    </row>
    <row r="25" spans="1:6" ht="16" x14ac:dyDescent="0.5">
      <c r="A25" s="33" t="s">
        <v>321</v>
      </c>
      <c r="B25" s="33" t="s">
        <v>56</v>
      </c>
      <c r="C25" s="36">
        <v>0</v>
      </c>
      <c r="D25" s="36">
        <v>1</v>
      </c>
      <c r="E25" s="36">
        <v>1</v>
      </c>
      <c r="F25" s="36">
        <v>1</v>
      </c>
    </row>
    <row r="26" spans="1:6" ht="16" x14ac:dyDescent="0.5">
      <c r="A26" s="33" t="s">
        <v>321</v>
      </c>
      <c r="B26" s="33" t="s">
        <v>57</v>
      </c>
      <c r="C26" s="36">
        <v>0</v>
      </c>
      <c r="D26" s="36">
        <v>0</v>
      </c>
      <c r="E26" s="36">
        <v>1</v>
      </c>
      <c r="F26" s="36">
        <v>1</v>
      </c>
    </row>
    <row r="27" spans="1:6" ht="16" x14ac:dyDescent="0.5">
      <c r="A27" s="33" t="s">
        <v>321</v>
      </c>
      <c r="B27" s="33" t="s">
        <v>58</v>
      </c>
      <c r="C27" s="36">
        <v>1</v>
      </c>
      <c r="D27" s="36">
        <v>1</v>
      </c>
      <c r="E27" s="36">
        <v>1</v>
      </c>
      <c r="F27" s="36">
        <v>1</v>
      </c>
    </row>
    <row r="28" spans="1:6" ht="16" x14ac:dyDescent="0.5">
      <c r="A28" s="33" t="s">
        <v>321</v>
      </c>
      <c r="B28" s="33" t="s">
        <v>146</v>
      </c>
      <c r="C28" s="36">
        <v>1</v>
      </c>
      <c r="D28" s="36">
        <v>1</v>
      </c>
      <c r="E28" s="36">
        <v>1</v>
      </c>
      <c r="F28" s="36">
        <v>1</v>
      </c>
    </row>
    <row r="29" spans="1:6" ht="16" x14ac:dyDescent="0.5">
      <c r="A29" s="33" t="s">
        <v>321</v>
      </c>
      <c r="B29" s="33" t="s">
        <v>147</v>
      </c>
      <c r="C29" s="36">
        <v>1</v>
      </c>
      <c r="D29" s="36">
        <v>1</v>
      </c>
      <c r="E29" s="36">
        <v>1</v>
      </c>
      <c r="F29" s="36">
        <v>1</v>
      </c>
    </row>
    <row r="30" spans="1:6" ht="16" x14ac:dyDescent="0.5">
      <c r="A30" s="33" t="s">
        <v>321</v>
      </c>
      <c r="B30" s="33" t="s">
        <v>146</v>
      </c>
      <c r="C30" s="36">
        <v>1</v>
      </c>
      <c r="D30" s="36">
        <v>1</v>
      </c>
      <c r="E30" s="36">
        <v>1</v>
      </c>
      <c r="F30" s="36">
        <v>1</v>
      </c>
    </row>
    <row r="31" spans="1:6" ht="16" x14ac:dyDescent="0.5">
      <c r="A31" s="33" t="s">
        <v>321</v>
      </c>
      <c r="B31" s="33" t="s">
        <v>146</v>
      </c>
      <c r="C31" s="36">
        <v>1</v>
      </c>
      <c r="D31" s="36">
        <v>1</v>
      </c>
      <c r="E31" s="36">
        <v>1</v>
      </c>
      <c r="F31" s="36">
        <v>1</v>
      </c>
    </row>
    <row r="32" spans="1:6" ht="16" x14ac:dyDescent="0.5">
      <c r="A32" s="33" t="s">
        <v>321</v>
      </c>
      <c r="B32" s="33" t="s">
        <v>148</v>
      </c>
      <c r="C32" s="36">
        <v>1</v>
      </c>
      <c r="D32" s="36">
        <v>1</v>
      </c>
      <c r="E32" s="36">
        <v>1</v>
      </c>
      <c r="F32" s="36">
        <v>1</v>
      </c>
    </row>
    <row r="33" spans="1:6" ht="16" x14ac:dyDescent="0.5">
      <c r="A33" s="33" t="s">
        <v>321</v>
      </c>
      <c r="B33" s="33" t="s">
        <v>149</v>
      </c>
      <c r="C33" s="36">
        <v>0</v>
      </c>
      <c r="D33" s="36">
        <v>0</v>
      </c>
      <c r="E33" s="36">
        <v>1</v>
      </c>
      <c r="F33" s="36">
        <v>0</v>
      </c>
    </row>
    <row r="34" spans="1:6" ht="16" x14ac:dyDescent="0.5">
      <c r="A34" s="33" t="s">
        <v>321</v>
      </c>
      <c r="B34" s="33" t="s">
        <v>150</v>
      </c>
      <c r="C34" s="36">
        <v>1</v>
      </c>
      <c r="D34" s="36">
        <v>1</v>
      </c>
      <c r="E34" s="36">
        <v>1</v>
      </c>
      <c r="F34" s="36">
        <v>1</v>
      </c>
    </row>
    <row r="35" spans="1:6" ht="16" x14ac:dyDescent="0.5">
      <c r="A35" s="33" t="s">
        <v>321</v>
      </c>
      <c r="B35" s="33" t="s">
        <v>151</v>
      </c>
      <c r="C35" s="36">
        <v>1</v>
      </c>
      <c r="D35" s="36">
        <v>1</v>
      </c>
      <c r="E35" s="36">
        <v>1</v>
      </c>
      <c r="F35" s="36">
        <v>1</v>
      </c>
    </row>
    <row r="36" spans="1:6" ht="16" x14ac:dyDescent="0.5">
      <c r="A36" s="33" t="s">
        <v>321</v>
      </c>
      <c r="B36" s="33" t="s">
        <v>152</v>
      </c>
      <c r="C36" s="36">
        <v>1</v>
      </c>
      <c r="D36" s="36">
        <v>1</v>
      </c>
      <c r="E36" s="36">
        <v>1</v>
      </c>
      <c r="F36" s="36">
        <v>1</v>
      </c>
    </row>
    <row r="37" spans="1:6" ht="16" x14ac:dyDescent="0.5">
      <c r="A37" s="33" t="s">
        <v>321</v>
      </c>
      <c r="B37" s="33" t="s">
        <v>153</v>
      </c>
      <c r="C37" s="36">
        <v>1</v>
      </c>
      <c r="D37" s="36">
        <v>1</v>
      </c>
      <c r="E37" s="36">
        <v>1</v>
      </c>
      <c r="F37" s="36">
        <v>1</v>
      </c>
    </row>
    <row r="38" spans="1:6" ht="16" x14ac:dyDescent="0.5">
      <c r="A38" s="33" t="s">
        <v>321</v>
      </c>
      <c r="B38" s="33" t="s">
        <v>153</v>
      </c>
      <c r="C38" s="36">
        <v>1</v>
      </c>
      <c r="D38" s="36">
        <v>1</v>
      </c>
      <c r="E38" s="36">
        <v>1</v>
      </c>
      <c r="F38" s="36">
        <v>1</v>
      </c>
    </row>
    <row r="39" spans="1:6" ht="16" x14ac:dyDescent="0.5">
      <c r="A39" s="33" t="s">
        <v>321</v>
      </c>
      <c r="B39" s="33" t="s">
        <v>154</v>
      </c>
      <c r="C39" s="36">
        <v>1</v>
      </c>
      <c r="D39" s="36">
        <v>1</v>
      </c>
      <c r="E39" s="36">
        <v>1</v>
      </c>
      <c r="F39" s="36">
        <v>1</v>
      </c>
    </row>
    <row r="40" spans="1:6" ht="16" x14ac:dyDescent="0.5">
      <c r="A40" s="33" t="s">
        <v>321</v>
      </c>
      <c r="B40" s="33" t="s">
        <v>155</v>
      </c>
      <c r="C40" s="36">
        <v>1</v>
      </c>
      <c r="D40" s="36">
        <v>1</v>
      </c>
      <c r="E40" s="36">
        <v>1</v>
      </c>
      <c r="F40" s="36">
        <v>1</v>
      </c>
    </row>
    <row r="41" spans="1:6" ht="16" x14ac:dyDescent="0.5">
      <c r="A41" s="33" t="s">
        <v>321</v>
      </c>
      <c r="B41" s="33" t="s">
        <v>156</v>
      </c>
      <c r="C41" s="36">
        <v>1</v>
      </c>
      <c r="D41" s="36">
        <v>1</v>
      </c>
      <c r="E41" s="36">
        <v>1</v>
      </c>
      <c r="F41" s="36">
        <v>1</v>
      </c>
    </row>
    <row r="42" spans="1:6" ht="16" x14ac:dyDescent="0.5">
      <c r="A42" s="33" t="s">
        <v>321</v>
      </c>
      <c r="B42" s="33" t="s">
        <v>157</v>
      </c>
      <c r="C42" s="36">
        <v>1</v>
      </c>
      <c r="D42" s="36">
        <v>1</v>
      </c>
      <c r="E42" s="36">
        <v>1</v>
      </c>
      <c r="F42" s="36">
        <v>1</v>
      </c>
    </row>
    <row r="43" spans="1:6" ht="16" x14ac:dyDescent="0.5">
      <c r="A43" s="33" t="s">
        <v>321</v>
      </c>
      <c r="B43" s="33" t="s">
        <v>158</v>
      </c>
      <c r="C43" s="36">
        <v>1</v>
      </c>
      <c r="D43" s="36">
        <v>1</v>
      </c>
      <c r="E43" s="36">
        <v>1</v>
      </c>
      <c r="F43" s="36">
        <v>1</v>
      </c>
    </row>
    <row r="44" spans="1:6" ht="16" x14ac:dyDescent="0.5">
      <c r="A44" s="33" t="s">
        <v>321</v>
      </c>
      <c r="B44" s="33" t="s">
        <v>159</v>
      </c>
      <c r="C44" s="36">
        <v>1</v>
      </c>
      <c r="D44" s="36">
        <v>1</v>
      </c>
      <c r="E44" s="36">
        <v>1</v>
      </c>
      <c r="F44" s="36">
        <v>1</v>
      </c>
    </row>
    <row r="45" spans="1:6" ht="16" x14ac:dyDescent="0.5">
      <c r="A45" s="33" t="s">
        <v>321</v>
      </c>
      <c r="B45" s="33" t="s">
        <v>160</v>
      </c>
      <c r="C45" s="36">
        <v>1</v>
      </c>
      <c r="D45" s="36">
        <v>1</v>
      </c>
      <c r="E45" s="36">
        <v>1</v>
      </c>
      <c r="F45" s="36">
        <v>1</v>
      </c>
    </row>
    <row r="46" spans="1:6" ht="16" x14ac:dyDescent="0.5">
      <c r="A46" s="33" t="s">
        <v>321</v>
      </c>
      <c r="B46" s="33" t="s">
        <v>161</v>
      </c>
      <c r="C46" s="36">
        <v>1</v>
      </c>
      <c r="D46" s="36">
        <v>1</v>
      </c>
      <c r="E46" s="36">
        <v>1</v>
      </c>
      <c r="F46" s="36">
        <v>1</v>
      </c>
    </row>
    <row r="47" spans="1:6" ht="16" x14ac:dyDescent="0.5">
      <c r="A47" s="33" t="s">
        <v>321</v>
      </c>
      <c r="B47" s="33" t="s">
        <v>162</v>
      </c>
      <c r="C47" s="36">
        <v>0</v>
      </c>
      <c r="D47" s="36">
        <v>0</v>
      </c>
      <c r="E47" s="36">
        <v>1</v>
      </c>
      <c r="F47" s="36">
        <v>1</v>
      </c>
    </row>
    <row r="48" spans="1:6" ht="16" x14ac:dyDescent="0.5">
      <c r="A48" s="33" t="s">
        <v>321</v>
      </c>
      <c r="B48" s="33" t="s">
        <v>163</v>
      </c>
      <c r="C48" s="36">
        <v>1</v>
      </c>
      <c r="D48" s="36">
        <v>1</v>
      </c>
      <c r="E48" s="36">
        <v>1</v>
      </c>
      <c r="F48" s="36">
        <v>1</v>
      </c>
    </row>
    <row r="49" spans="1:6" ht="16" x14ac:dyDescent="0.5">
      <c r="A49" s="33" t="s">
        <v>321</v>
      </c>
      <c r="B49" s="33" t="s">
        <v>164</v>
      </c>
      <c r="C49" s="36">
        <v>1</v>
      </c>
      <c r="D49" s="36">
        <v>1</v>
      </c>
      <c r="E49" s="36">
        <v>1</v>
      </c>
      <c r="F49" s="36">
        <v>1</v>
      </c>
    </row>
    <row r="50" spans="1:6" ht="16" x14ac:dyDescent="0.5">
      <c r="A50" s="33" t="s">
        <v>321</v>
      </c>
      <c r="B50" s="33" t="s">
        <v>165</v>
      </c>
      <c r="C50" s="36">
        <v>1</v>
      </c>
      <c r="D50" s="36">
        <v>1</v>
      </c>
      <c r="E50" s="36">
        <v>1</v>
      </c>
      <c r="F50" s="36">
        <v>1</v>
      </c>
    </row>
    <row r="51" spans="1:6" ht="16" x14ac:dyDescent="0.5">
      <c r="A51" s="33" t="s">
        <v>321</v>
      </c>
      <c r="B51" s="33" t="s">
        <v>166</v>
      </c>
      <c r="C51" s="36">
        <v>1</v>
      </c>
      <c r="D51" s="36">
        <v>1</v>
      </c>
      <c r="E51" s="36">
        <v>1</v>
      </c>
      <c r="F51" s="36">
        <v>1</v>
      </c>
    </row>
    <row r="52" spans="1:6" ht="16" x14ac:dyDescent="0.5">
      <c r="A52" s="33" t="s">
        <v>321</v>
      </c>
      <c r="B52" s="33" t="s">
        <v>167</v>
      </c>
      <c r="C52" s="36">
        <v>1</v>
      </c>
      <c r="D52" s="36">
        <v>1</v>
      </c>
      <c r="E52" s="36">
        <v>1</v>
      </c>
      <c r="F52" s="36">
        <v>1</v>
      </c>
    </row>
    <row r="53" spans="1:6" ht="16" x14ac:dyDescent="0.5">
      <c r="A53" s="33" t="s">
        <v>321</v>
      </c>
      <c r="B53" s="33" t="s">
        <v>168</v>
      </c>
      <c r="C53" s="36">
        <v>1</v>
      </c>
      <c r="D53" s="36">
        <v>1</v>
      </c>
      <c r="E53" s="36">
        <v>1</v>
      </c>
      <c r="F53" s="36">
        <v>1</v>
      </c>
    </row>
    <row r="54" spans="1:6" ht="16" x14ac:dyDescent="0.5">
      <c r="A54" s="33" t="s">
        <v>321</v>
      </c>
      <c r="B54" s="33" t="s">
        <v>169</v>
      </c>
      <c r="C54" s="36">
        <v>1</v>
      </c>
      <c r="D54" s="36">
        <v>1</v>
      </c>
      <c r="E54" s="36">
        <v>1</v>
      </c>
      <c r="F54" s="36">
        <v>1</v>
      </c>
    </row>
    <row r="55" spans="1:6" ht="16" x14ac:dyDescent="0.5">
      <c r="A55" s="33" t="s">
        <v>321</v>
      </c>
      <c r="B55" s="33" t="s">
        <v>170</v>
      </c>
      <c r="C55" s="36">
        <v>0</v>
      </c>
      <c r="D55" s="36">
        <v>0</v>
      </c>
      <c r="E55" s="36">
        <v>1</v>
      </c>
      <c r="F55" s="36">
        <v>1</v>
      </c>
    </row>
    <row r="56" spans="1:6" ht="16" x14ac:dyDescent="0.5">
      <c r="A56" s="33" t="s">
        <v>321</v>
      </c>
      <c r="B56" s="33" t="s">
        <v>171</v>
      </c>
      <c r="C56" s="36">
        <v>1</v>
      </c>
      <c r="D56" s="36">
        <v>1</v>
      </c>
      <c r="E56" s="36">
        <v>1</v>
      </c>
      <c r="F56" s="36">
        <v>1</v>
      </c>
    </row>
    <row r="57" spans="1:6" ht="16" x14ac:dyDescent="0.5">
      <c r="A57" s="33" t="s">
        <v>321</v>
      </c>
      <c r="B57" s="33" t="s">
        <v>172</v>
      </c>
      <c r="C57" s="36">
        <v>1</v>
      </c>
      <c r="D57" s="36">
        <v>1</v>
      </c>
      <c r="E57" s="36">
        <v>1</v>
      </c>
      <c r="F57" s="36">
        <v>1</v>
      </c>
    </row>
    <row r="58" spans="1:6" ht="16" x14ac:dyDescent="0.5">
      <c r="A58" s="33" t="s">
        <v>321</v>
      </c>
      <c r="B58" s="33" t="s">
        <v>173</v>
      </c>
      <c r="C58" s="36">
        <v>1</v>
      </c>
      <c r="D58" s="36">
        <v>1</v>
      </c>
      <c r="E58" s="36">
        <v>1</v>
      </c>
      <c r="F58" s="36">
        <v>1</v>
      </c>
    </row>
    <row r="59" spans="1:6" ht="16" x14ac:dyDescent="0.5">
      <c r="A59" s="33" t="s">
        <v>321</v>
      </c>
      <c r="B59" s="33" t="s">
        <v>174</v>
      </c>
      <c r="C59" s="36">
        <v>1</v>
      </c>
      <c r="D59" s="36">
        <v>1</v>
      </c>
      <c r="E59" s="36">
        <v>1</v>
      </c>
      <c r="F59" s="36">
        <v>1</v>
      </c>
    </row>
    <row r="60" spans="1:6" ht="16" x14ac:dyDescent="0.5">
      <c r="A60" s="33" t="s">
        <v>321</v>
      </c>
      <c r="B60" s="33" t="s">
        <v>175</v>
      </c>
      <c r="C60" s="36">
        <v>1</v>
      </c>
      <c r="D60" s="36">
        <v>1</v>
      </c>
      <c r="E60" s="36">
        <v>1</v>
      </c>
      <c r="F60" s="36">
        <v>1</v>
      </c>
    </row>
    <row r="61" spans="1:6" ht="16" x14ac:dyDescent="0.5">
      <c r="A61" s="33" t="s">
        <v>321</v>
      </c>
      <c r="B61" s="33" t="s">
        <v>176</v>
      </c>
      <c r="C61" s="36">
        <v>1</v>
      </c>
      <c r="D61" s="36">
        <v>1</v>
      </c>
      <c r="E61" s="36">
        <v>1</v>
      </c>
      <c r="F61" s="36">
        <v>1</v>
      </c>
    </row>
    <row r="62" spans="1:6" ht="16" x14ac:dyDescent="0.5">
      <c r="A62" s="33" t="s">
        <v>321</v>
      </c>
      <c r="B62" s="33" t="s">
        <v>177</v>
      </c>
      <c r="C62" s="36">
        <v>1</v>
      </c>
      <c r="D62" s="36">
        <v>1</v>
      </c>
      <c r="E62" s="36">
        <v>1</v>
      </c>
      <c r="F62" s="36">
        <v>1</v>
      </c>
    </row>
    <row r="63" spans="1:6" ht="16" x14ac:dyDescent="0.5">
      <c r="A63" s="33" t="s">
        <v>321</v>
      </c>
      <c r="B63" s="33" t="s">
        <v>178</v>
      </c>
      <c r="C63" s="36">
        <v>1</v>
      </c>
      <c r="D63" s="36">
        <v>1</v>
      </c>
      <c r="E63" s="36">
        <v>1</v>
      </c>
      <c r="F63" s="36">
        <v>1</v>
      </c>
    </row>
    <row r="64" spans="1:6" ht="16" x14ac:dyDescent="0.5">
      <c r="A64" s="33" t="s">
        <v>321</v>
      </c>
      <c r="B64" s="33" t="s">
        <v>179</v>
      </c>
      <c r="C64" s="36">
        <v>1</v>
      </c>
      <c r="D64" s="36">
        <v>1</v>
      </c>
      <c r="E64" s="36">
        <v>1</v>
      </c>
      <c r="F64" s="36">
        <v>1</v>
      </c>
    </row>
    <row r="65" spans="1:6" ht="16" x14ac:dyDescent="0.5">
      <c r="A65" s="33" t="s">
        <v>321</v>
      </c>
      <c r="B65" s="33" t="s">
        <v>180</v>
      </c>
      <c r="C65" s="36">
        <v>1</v>
      </c>
      <c r="D65" s="36">
        <v>1</v>
      </c>
      <c r="E65" s="36">
        <v>1</v>
      </c>
      <c r="F65" s="36">
        <v>1</v>
      </c>
    </row>
    <row r="66" spans="1:6" ht="16" x14ac:dyDescent="0.5">
      <c r="A66" s="33" t="s">
        <v>321</v>
      </c>
      <c r="B66" s="33" t="s">
        <v>181</v>
      </c>
      <c r="C66" s="36">
        <v>1</v>
      </c>
      <c r="D66" s="36">
        <v>1</v>
      </c>
      <c r="E66" s="36">
        <v>1</v>
      </c>
      <c r="F66" s="36">
        <v>1</v>
      </c>
    </row>
    <row r="67" spans="1:6" ht="16" x14ac:dyDescent="0.5">
      <c r="A67" s="33" t="s">
        <v>321</v>
      </c>
      <c r="B67" s="33" t="s">
        <v>182</v>
      </c>
      <c r="C67" s="36">
        <v>1</v>
      </c>
      <c r="D67" s="36">
        <v>1</v>
      </c>
      <c r="E67" s="36">
        <v>1</v>
      </c>
      <c r="F67" s="36">
        <v>1</v>
      </c>
    </row>
    <row r="68" spans="1:6" ht="16" x14ac:dyDescent="0.5">
      <c r="A68" s="33" t="s">
        <v>321</v>
      </c>
      <c r="B68" s="33" t="s">
        <v>183</v>
      </c>
      <c r="C68" s="36">
        <v>1</v>
      </c>
      <c r="D68" s="36">
        <v>1</v>
      </c>
      <c r="E68" s="36">
        <v>1</v>
      </c>
      <c r="F68" s="36">
        <v>1</v>
      </c>
    </row>
    <row r="69" spans="1:6" ht="16" x14ac:dyDescent="0.5">
      <c r="A69" s="33" t="s">
        <v>321</v>
      </c>
      <c r="B69" s="33" t="s">
        <v>184</v>
      </c>
      <c r="C69" s="36">
        <v>1</v>
      </c>
      <c r="D69" s="36">
        <v>1</v>
      </c>
      <c r="E69" s="36">
        <v>1</v>
      </c>
      <c r="F69" s="36">
        <v>1</v>
      </c>
    </row>
    <row r="70" spans="1:6" ht="16" x14ac:dyDescent="0.5">
      <c r="A70" s="33" t="s">
        <v>321</v>
      </c>
      <c r="B70" s="33" t="s">
        <v>185</v>
      </c>
      <c r="C70" s="36">
        <v>1</v>
      </c>
      <c r="D70" s="36">
        <v>1</v>
      </c>
      <c r="E70" s="36">
        <v>1</v>
      </c>
      <c r="F70" s="36">
        <v>1</v>
      </c>
    </row>
    <row r="71" spans="1:6" ht="16" x14ac:dyDescent="0.5">
      <c r="A71" s="33" t="s">
        <v>321</v>
      </c>
      <c r="B71" s="33" t="s">
        <v>186</v>
      </c>
      <c r="C71" s="36">
        <v>1</v>
      </c>
      <c r="D71" s="36">
        <v>1</v>
      </c>
      <c r="E71" s="36">
        <v>1</v>
      </c>
      <c r="F71" s="36">
        <v>1</v>
      </c>
    </row>
    <row r="72" spans="1:6" ht="16" x14ac:dyDescent="0.5">
      <c r="A72" s="33" t="s">
        <v>321</v>
      </c>
      <c r="B72" s="33" t="s">
        <v>187</v>
      </c>
      <c r="C72" s="36">
        <v>1</v>
      </c>
      <c r="D72" s="36">
        <v>1</v>
      </c>
      <c r="E72" s="36">
        <v>1</v>
      </c>
      <c r="F72" s="36">
        <v>1</v>
      </c>
    </row>
    <row r="73" spans="1:6" ht="16" x14ac:dyDescent="0.5">
      <c r="A73" s="33" t="s">
        <v>321</v>
      </c>
      <c r="B73" s="33" t="s">
        <v>188</v>
      </c>
      <c r="C73" s="36">
        <v>1</v>
      </c>
      <c r="D73" s="36">
        <v>1</v>
      </c>
      <c r="E73" s="36">
        <v>1</v>
      </c>
      <c r="F73" s="36">
        <v>1</v>
      </c>
    </row>
    <row r="74" spans="1:6" ht="16" x14ac:dyDescent="0.5">
      <c r="A74" s="33" t="s">
        <v>321</v>
      </c>
      <c r="B74" s="33" t="s">
        <v>189</v>
      </c>
      <c r="C74" s="36">
        <v>1</v>
      </c>
      <c r="D74" s="36">
        <v>1</v>
      </c>
      <c r="E74" s="36">
        <v>1</v>
      </c>
      <c r="F74" s="36">
        <v>1</v>
      </c>
    </row>
    <row r="75" spans="1:6" ht="16" x14ac:dyDescent="0.5">
      <c r="A75" s="33" t="s">
        <v>321</v>
      </c>
      <c r="B75" s="33" t="s">
        <v>190</v>
      </c>
      <c r="C75" s="36">
        <v>0</v>
      </c>
      <c r="D75" s="36">
        <v>1</v>
      </c>
      <c r="E75" s="36">
        <v>1</v>
      </c>
      <c r="F75" s="36">
        <v>1</v>
      </c>
    </row>
    <row r="76" spans="1:6" ht="16" x14ac:dyDescent="0.5">
      <c r="A76" s="33" t="s">
        <v>321</v>
      </c>
      <c r="B76" s="33" t="s">
        <v>191</v>
      </c>
      <c r="C76" s="36">
        <v>1</v>
      </c>
      <c r="D76" s="36">
        <v>1</v>
      </c>
      <c r="E76" s="36">
        <v>1</v>
      </c>
      <c r="F76" s="36">
        <v>1</v>
      </c>
    </row>
    <row r="77" spans="1:6" ht="16" x14ac:dyDescent="0.5">
      <c r="A77" s="33" t="s">
        <v>321</v>
      </c>
      <c r="B77" s="33" t="s">
        <v>192</v>
      </c>
      <c r="C77" s="36">
        <v>1</v>
      </c>
      <c r="D77" s="36">
        <v>1</v>
      </c>
      <c r="E77" s="36">
        <v>1</v>
      </c>
      <c r="F77" s="36">
        <v>1</v>
      </c>
    </row>
    <row r="78" spans="1:6" ht="16" x14ac:dyDescent="0.5">
      <c r="A78" s="33" t="s">
        <v>321</v>
      </c>
      <c r="B78" s="33" t="s">
        <v>193</v>
      </c>
      <c r="C78" s="36">
        <v>1</v>
      </c>
      <c r="D78" s="36">
        <v>1</v>
      </c>
      <c r="E78" s="36">
        <v>1</v>
      </c>
      <c r="F78" s="36">
        <v>1</v>
      </c>
    </row>
    <row r="79" spans="1:6" ht="16" x14ac:dyDescent="0.5">
      <c r="A79" s="33" t="s">
        <v>321</v>
      </c>
      <c r="B79" s="33" t="s">
        <v>194</v>
      </c>
      <c r="C79" s="36">
        <v>1</v>
      </c>
      <c r="D79" s="36">
        <v>1</v>
      </c>
      <c r="E79" s="36">
        <v>1</v>
      </c>
      <c r="F79" s="36">
        <v>1</v>
      </c>
    </row>
    <row r="80" spans="1:6" ht="16" x14ac:dyDescent="0.5">
      <c r="A80" s="33" t="s">
        <v>321</v>
      </c>
      <c r="B80" s="33" t="s">
        <v>195</v>
      </c>
      <c r="C80" s="36">
        <v>1</v>
      </c>
      <c r="D80" s="36">
        <v>1</v>
      </c>
      <c r="E80" s="36">
        <v>1</v>
      </c>
      <c r="F80" s="36">
        <v>1</v>
      </c>
    </row>
    <row r="81" spans="1:6" ht="16" x14ac:dyDescent="0.5">
      <c r="A81" s="33" t="s">
        <v>321</v>
      </c>
      <c r="B81" s="33" t="s">
        <v>196</v>
      </c>
      <c r="C81" s="36">
        <v>1</v>
      </c>
      <c r="D81" s="36">
        <v>1</v>
      </c>
      <c r="E81" s="36">
        <v>1</v>
      </c>
      <c r="F81" s="36">
        <v>1</v>
      </c>
    </row>
    <row r="82" spans="1:6" ht="16" x14ac:dyDescent="0.5">
      <c r="A82" s="33" t="s">
        <v>321</v>
      </c>
      <c r="B82" s="33" t="s">
        <v>197</v>
      </c>
      <c r="C82" s="36">
        <v>1</v>
      </c>
      <c r="D82" s="36">
        <v>1</v>
      </c>
      <c r="E82" s="36">
        <v>1</v>
      </c>
      <c r="F82" s="36">
        <v>1</v>
      </c>
    </row>
    <row r="83" spans="1:6" ht="16" x14ac:dyDescent="0.5">
      <c r="A83" s="33" t="s">
        <v>321</v>
      </c>
      <c r="B83" s="33" t="s">
        <v>198</v>
      </c>
      <c r="C83" s="36">
        <v>1</v>
      </c>
      <c r="D83" s="36">
        <v>1</v>
      </c>
      <c r="E83" s="36">
        <v>1</v>
      </c>
      <c r="F83" s="36">
        <v>1</v>
      </c>
    </row>
    <row r="84" spans="1:6" ht="16" x14ac:dyDescent="0.5">
      <c r="A84" s="33" t="s">
        <v>321</v>
      </c>
      <c r="B84" s="33" t="s">
        <v>95</v>
      </c>
      <c r="C84" s="36">
        <v>1</v>
      </c>
      <c r="D84" s="36">
        <v>1</v>
      </c>
      <c r="E84" s="36">
        <v>1</v>
      </c>
      <c r="F84" s="36">
        <v>1</v>
      </c>
    </row>
    <row r="85" spans="1:6" ht="16" x14ac:dyDescent="0.5">
      <c r="A85" s="33" t="s">
        <v>321</v>
      </c>
      <c r="B85" s="33" t="s">
        <v>199</v>
      </c>
      <c r="C85" s="36">
        <v>1</v>
      </c>
      <c r="D85" s="36">
        <v>1</v>
      </c>
      <c r="E85" s="36">
        <v>1</v>
      </c>
      <c r="F85" s="36">
        <v>1</v>
      </c>
    </row>
    <row r="86" spans="1:6" ht="16" x14ac:dyDescent="0.5">
      <c r="A86" s="33" t="s">
        <v>321</v>
      </c>
      <c r="B86" s="33" t="s">
        <v>200</v>
      </c>
      <c r="C86" s="36">
        <v>1</v>
      </c>
      <c r="D86" s="36">
        <v>1</v>
      </c>
      <c r="E86" s="36">
        <v>1</v>
      </c>
      <c r="F86" s="36">
        <v>1</v>
      </c>
    </row>
    <row r="87" spans="1:6" ht="16" x14ac:dyDescent="0.5">
      <c r="A87" s="33" t="s">
        <v>321</v>
      </c>
      <c r="B87" s="33" t="s">
        <v>201</v>
      </c>
      <c r="C87" s="36">
        <v>1</v>
      </c>
      <c r="D87" s="36">
        <v>1</v>
      </c>
      <c r="E87" s="36">
        <v>1</v>
      </c>
      <c r="F87" s="36">
        <v>1</v>
      </c>
    </row>
    <row r="88" spans="1:6" ht="16" x14ac:dyDescent="0.5">
      <c r="A88" s="33" t="s">
        <v>321</v>
      </c>
      <c r="B88" s="33" t="s">
        <v>202</v>
      </c>
      <c r="C88" s="36">
        <v>1</v>
      </c>
      <c r="D88" s="36">
        <v>1</v>
      </c>
      <c r="E88" s="36">
        <v>1</v>
      </c>
      <c r="F88" s="36">
        <v>1</v>
      </c>
    </row>
    <row r="89" spans="1:6" ht="16" x14ac:dyDescent="0.5">
      <c r="A89" s="33" t="s">
        <v>321</v>
      </c>
      <c r="B89" s="33" t="s">
        <v>203</v>
      </c>
      <c r="C89" s="36">
        <v>0</v>
      </c>
      <c r="D89" s="36">
        <v>0</v>
      </c>
      <c r="E89" s="36">
        <v>1</v>
      </c>
      <c r="F89" s="36">
        <v>1</v>
      </c>
    </row>
    <row r="90" spans="1:6" ht="16" x14ac:dyDescent="0.5">
      <c r="A90" s="33" t="s">
        <v>321</v>
      </c>
      <c r="B90" s="33" t="s">
        <v>204</v>
      </c>
      <c r="C90" s="36">
        <v>1</v>
      </c>
      <c r="D90" s="36">
        <v>1</v>
      </c>
      <c r="E90" s="36">
        <v>1</v>
      </c>
      <c r="F90" s="36">
        <v>1</v>
      </c>
    </row>
    <row r="91" spans="1:6" ht="16" x14ac:dyDescent="0.5">
      <c r="A91" s="33" t="s">
        <v>321</v>
      </c>
      <c r="B91" s="33" t="s">
        <v>205</v>
      </c>
      <c r="C91" s="36">
        <v>1</v>
      </c>
      <c r="D91" s="36">
        <v>1</v>
      </c>
      <c r="E91" s="36">
        <v>1</v>
      </c>
      <c r="F91" s="36">
        <v>0</v>
      </c>
    </row>
    <row r="92" spans="1:6" ht="16" x14ac:dyDescent="0.5">
      <c r="A92" s="33" t="s">
        <v>321</v>
      </c>
      <c r="B92" s="33" t="s">
        <v>206</v>
      </c>
      <c r="C92" s="36">
        <v>1</v>
      </c>
      <c r="D92" s="36">
        <v>1</v>
      </c>
      <c r="E92" s="36">
        <v>1</v>
      </c>
      <c r="F92" s="36">
        <v>0</v>
      </c>
    </row>
    <row r="93" spans="1:6" ht="16" x14ac:dyDescent="0.5">
      <c r="A93" s="33" t="s">
        <v>321</v>
      </c>
      <c r="B93" s="33" t="s">
        <v>207</v>
      </c>
      <c r="C93" s="36">
        <v>1</v>
      </c>
      <c r="D93" s="36">
        <v>1</v>
      </c>
      <c r="E93" s="36">
        <v>1</v>
      </c>
      <c r="F93" s="36">
        <v>1</v>
      </c>
    </row>
    <row r="94" spans="1:6" ht="16" x14ac:dyDescent="0.5">
      <c r="A94" s="33" t="s">
        <v>321</v>
      </c>
      <c r="B94" s="33" t="s">
        <v>208</v>
      </c>
      <c r="C94" s="36">
        <v>0</v>
      </c>
      <c r="D94" s="36">
        <v>1</v>
      </c>
      <c r="E94" s="36">
        <v>1</v>
      </c>
      <c r="F94" s="36">
        <v>0</v>
      </c>
    </row>
    <row r="95" spans="1:6" ht="16" x14ac:dyDescent="0.5">
      <c r="A95" s="33" t="s">
        <v>321</v>
      </c>
      <c r="B95" s="33" t="s">
        <v>209</v>
      </c>
      <c r="C95" s="36">
        <v>1</v>
      </c>
      <c r="D95" s="36">
        <v>1</v>
      </c>
      <c r="E95" s="36">
        <v>1</v>
      </c>
      <c r="F95" s="36">
        <v>0</v>
      </c>
    </row>
    <row r="96" spans="1:6" ht="16" x14ac:dyDescent="0.5">
      <c r="A96" s="33" t="s">
        <v>321</v>
      </c>
      <c r="B96" s="33" t="s">
        <v>210</v>
      </c>
      <c r="C96" s="36">
        <v>0</v>
      </c>
      <c r="D96" s="36">
        <v>1</v>
      </c>
      <c r="E96" s="36">
        <v>1</v>
      </c>
      <c r="F96" s="36">
        <v>1</v>
      </c>
    </row>
    <row r="97" spans="1:6" ht="16" x14ac:dyDescent="0.5">
      <c r="A97" s="33" t="s">
        <v>321</v>
      </c>
      <c r="B97" s="33" t="s">
        <v>181</v>
      </c>
      <c r="C97" s="36">
        <v>1</v>
      </c>
      <c r="D97" s="36">
        <v>1</v>
      </c>
      <c r="E97" s="36">
        <v>1</v>
      </c>
      <c r="F97" s="36">
        <v>1</v>
      </c>
    </row>
    <row r="98" spans="1:6" ht="16" x14ac:dyDescent="0.5">
      <c r="A98" s="33" t="s">
        <v>321</v>
      </c>
      <c r="B98" s="33" t="s">
        <v>183</v>
      </c>
      <c r="C98" s="36">
        <v>1</v>
      </c>
      <c r="D98" s="36">
        <v>1</v>
      </c>
      <c r="E98" s="36">
        <v>1</v>
      </c>
      <c r="F98" s="36">
        <v>1</v>
      </c>
    </row>
    <row r="99" spans="1:6" ht="16" x14ac:dyDescent="0.5">
      <c r="A99" s="33" t="s">
        <v>321</v>
      </c>
      <c r="B99" s="33" t="s">
        <v>211</v>
      </c>
      <c r="C99" s="36">
        <v>1</v>
      </c>
      <c r="D99" s="36">
        <v>1</v>
      </c>
      <c r="E99" s="36">
        <v>1</v>
      </c>
      <c r="F99" s="36">
        <v>1</v>
      </c>
    </row>
    <row r="100" spans="1:6" ht="16" x14ac:dyDescent="0.5">
      <c r="A100" s="33" t="s">
        <v>321</v>
      </c>
      <c r="B100" s="33" t="s">
        <v>212</v>
      </c>
      <c r="C100" s="36">
        <v>1</v>
      </c>
      <c r="D100" s="36">
        <v>1</v>
      </c>
      <c r="E100" s="36">
        <v>1</v>
      </c>
      <c r="F100" s="36">
        <v>1</v>
      </c>
    </row>
    <row r="101" spans="1:6" ht="16" x14ac:dyDescent="0.5">
      <c r="A101" s="33" t="s">
        <v>321</v>
      </c>
      <c r="B101" s="33" t="s">
        <v>213</v>
      </c>
      <c r="C101" s="36">
        <v>1</v>
      </c>
      <c r="D101" s="36">
        <v>1</v>
      </c>
      <c r="E101" s="36">
        <v>1</v>
      </c>
      <c r="F101" s="36">
        <v>1</v>
      </c>
    </row>
    <row r="102" spans="1:6" ht="16" x14ac:dyDescent="0.5">
      <c r="A102" s="33" t="s">
        <v>321</v>
      </c>
      <c r="B102" s="33" t="s">
        <v>214</v>
      </c>
      <c r="C102" s="36">
        <v>1</v>
      </c>
      <c r="D102" s="36">
        <v>1</v>
      </c>
      <c r="E102" s="36">
        <v>1</v>
      </c>
      <c r="F102" s="36">
        <v>1</v>
      </c>
    </row>
    <row r="103" spans="1:6" ht="16" x14ac:dyDescent="0.5">
      <c r="A103" s="33" t="s">
        <v>321</v>
      </c>
      <c r="B103" s="33" t="s">
        <v>211</v>
      </c>
      <c r="C103" s="36">
        <v>1</v>
      </c>
      <c r="D103" s="36">
        <v>1</v>
      </c>
      <c r="E103" s="36">
        <v>1</v>
      </c>
      <c r="F103" s="36">
        <v>1</v>
      </c>
    </row>
    <row r="104" spans="1:6" ht="16" x14ac:dyDescent="0.5">
      <c r="A104" s="33" t="s">
        <v>321</v>
      </c>
      <c r="B104" s="33" t="s">
        <v>215</v>
      </c>
      <c r="C104" s="36">
        <v>1</v>
      </c>
      <c r="D104" s="36">
        <v>1</v>
      </c>
      <c r="E104" s="36">
        <v>1</v>
      </c>
      <c r="F104" s="36">
        <v>1</v>
      </c>
    </row>
    <row r="105" spans="1:6" ht="16" x14ac:dyDescent="0.5">
      <c r="A105" s="33" t="s">
        <v>321</v>
      </c>
      <c r="B105" s="33" t="s">
        <v>216</v>
      </c>
      <c r="C105" s="36">
        <v>1</v>
      </c>
      <c r="D105" s="36">
        <v>1</v>
      </c>
      <c r="E105" s="36">
        <v>1</v>
      </c>
      <c r="F105" s="36">
        <v>1</v>
      </c>
    </row>
    <row r="106" spans="1:6" ht="16" x14ac:dyDescent="0.5">
      <c r="A106" s="33" t="s">
        <v>321</v>
      </c>
      <c r="B106" s="33" t="s">
        <v>193</v>
      </c>
      <c r="C106" s="36">
        <v>1</v>
      </c>
      <c r="D106" s="36">
        <v>1</v>
      </c>
      <c r="E106" s="36">
        <v>1</v>
      </c>
      <c r="F106" s="36">
        <v>1</v>
      </c>
    </row>
    <row r="107" spans="1:6" ht="16" x14ac:dyDescent="0.5">
      <c r="A107" s="33" t="s">
        <v>321</v>
      </c>
      <c r="B107" s="33" t="s">
        <v>217</v>
      </c>
      <c r="C107" s="36">
        <v>1</v>
      </c>
      <c r="D107" s="36">
        <v>1</v>
      </c>
      <c r="E107" s="36">
        <v>1</v>
      </c>
      <c r="F107" s="36">
        <v>1</v>
      </c>
    </row>
    <row r="108" spans="1:6" ht="16" x14ac:dyDescent="0.5">
      <c r="A108" s="33" t="s">
        <v>321</v>
      </c>
      <c r="B108" s="33" t="s">
        <v>218</v>
      </c>
      <c r="C108" s="36">
        <v>1</v>
      </c>
      <c r="D108" s="36">
        <v>1</v>
      </c>
      <c r="E108" s="36">
        <v>1</v>
      </c>
      <c r="F108" s="36">
        <v>1</v>
      </c>
    </row>
    <row r="109" spans="1:6" ht="16" x14ac:dyDescent="0.5">
      <c r="A109" s="33" t="s">
        <v>321</v>
      </c>
      <c r="B109" s="33" t="s">
        <v>219</v>
      </c>
      <c r="C109" s="36">
        <v>1</v>
      </c>
      <c r="D109" s="36">
        <v>1</v>
      </c>
      <c r="E109" s="36">
        <v>1</v>
      </c>
      <c r="F109" s="36">
        <v>1</v>
      </c>
    </row>
    <row r="110" spans="1:6" ht="16" x14ac:dyDescent="0.5">
      <c r="A110" s="33" t="s">
        <v>321</v>
      </c>
      <c r="B110" s="33" t="s">
        <v>220</v>
      </c>
      <c r="C110" s="36">
        <v>1</v>
      </c>
      <c r="D110" s="36">
        <v>1</v>
      </c>
      <c r="E110" s="36">
        <v>1</v>
      </c>
      <c r="F110" s="36">
        <v>1</v>
      </c>
    </row>
    <row r="111" spans="1:6" ht="16" x14ac:dyDescent="0.5">
      <c r="A111" s="33" t="s">
        <v>321</v>
      </c>
      <c r="B111" s="33" t="s">
        <v>193</v>
      </c>
      <c r="C111" s="36">
        <v>1</v>
      </c>
      <c r="D111" s="36">
        <v>1</v>
      </c>
      <c r="E111" s="36">
        <v>1</v>
      </c>
      <c r="F111" s="36">
        <v>1</v>
      </c>
    </row>
    <row r="112" spans="1:6" ht="16" x14ac:dyDescent="0.5">
      <c r="A112" s="33" t="s">
        <v>321</v>
      </c>
      <c r="B112" s="33" t="s">
        <v>221</v>
      </c>
      <c r="C112" s="36">
        <v>1</v>
      </c>
      <c r="D112" s="36">
        <v>1</v>
      </c>
      <c r="E112" s="36">
        <v>1</v>
      </c>
      <c r="F112" s="36">
        <v>1</v>
      </c>
    </row>
    <row r="113" spans="1:6" ht="16" x14ac:dyDescent="0.5">
      <c r="A113" s="33" t="s">
        <v>321</v>
      </c>
      <c r="B113" s="33" t="s">
        <v>222</v>
      </c>
      <c r="C113" s="36">
        <v>1</v>
      </c>
      <c r="D113" s="36">
        <v>1</v>
      </c>
      <c r="E113" s="36">
        <v>1</v>
      </c>
      <c r="F113" s="36">
        <v>1</v>
      </c>
    </row>
    <row r="114" spans="1:6" ht="16" x14ac:dyDescent="0.5">
      <c r="A114" s="33" t="s">
        <v>321</v>
      </c>
      <c r="B114" s="33" t="s">
        <v>223</v>
      </c>
      <c r="C114" s="36">
        <v>1</v>
      </c>
      <c r="D114" s="36">
        <v>1</v>
      </c>
      <c r="E114" s="36">
        <v>1</v>
      </c>
      <c r="F114" s="36">
        <v>1</v>
      </c>
    </row>
    <row r="115" spans="1:6" ht="16" x14ac:dyDescent="0.5">
      <c r="A115" s="33" t="s">
        <v>321</v>
      </c>
      <c r="B115" s="33" t="s">
        <v>224</v>
      </c>
      <c r="C115" s="36">
        <v>1</v>
      </c>
      <c r="D115" s="36">
        <v>1</v>
      </c>
      <c r="E115" s="36">
        <v>1</v>
      </c>
      <c r="F115" s="36">
        <v>1</v>
      </c>
    </row>
    <row r="116" spans="1:6" ht="16" x14ac:dyDescent="0.5">
      <c r="A116" s="33" t="s">
        <v>321</v>
      </c>
      <c r="B116" s="33" t="s">
        <v>225</v>
      </c>
      <c r="C116" s="36">
        <v>1</v>
      </c>
      <c r="D116" s="36">
        <v>1</v>
      </c>
      <c r="E116" s="36">
        <v>1</v>
      </c>
      <c r="F116" s="36">
        <v>1</v>
      </c>
    </row>
    <row r="117" spans="1:6" ht="16" x14ac:dyDescent="0.5">
      <c r="A117" s="33" t="s">
        <v>321</v>
      </c>
      <c r="B117" s="33" t="s">
        <v>226</v>
      </c>
      <c r="C117" s="36">
        <v>1</v>
      </c>
      <c r="D117" s="36">
        <v>1</v>
      </c>
      <c r="E117" s="36">
        <v>1</v>
      </c>
      <c r="F117" s="36">
        <v>1</v>
      </c>
    </row>
    <row r="118" spans="1:6" ht="16" x14ac:dyDescent="0.5">
      <c r="A118" s="33" t="s">
        <v>321</v>
      </c>
      <c r="B118" s="33" t="s">
        <v>227</v>
      </c>
      <c r="C118" s="36">
        <v>1</v>
      </c>
      <c r="D118" s="36">
        <v>1</v>
      </c>
      <c r="E118" s="36">
        <v>1</v>
      </c>
      <c r="F118" s="36">
        <v>1</v>
      </c>
    </row>
    <row r="119" spans="1:6" ht="16" x14ac:dyDescent="0.5">
      <c r="A119" s="33" t="s">
        <v>321</v>
      </c>
      <c r="B119" s="33" t="s">
        <v>228</v>
      </c>
      <c r="C119" s="36">
        <v>1</v>
      </c>
      <c r="D119" s="36">
        <v>1</v>
      </c>
      <c r="E119" s="36">
        <v>1</v>
      </c>
      <c r="F119" s="36">
        <v>1</v>
      </c>
    </row>
    <row r="120" spans="1:6" ht="16" x14ac:dyDescent="0.5">
      <c r="A120" s="33" t="s">
        <v>321</v>
      </c>
      <c r="B120" s="33" t="s">
        <v>229</v>
      </c>
      <c r="C120" s="36">
        <v>1</v>
      </c>
      <c r="D120" s="36">
        <v>1</v>
      </c>
      <c r="E120" s="36">
        <v>1</v>
      </c>
      <c r="F120" s="36">
        <v>1</v>
      </c>
    </row>
    <row r="121" spans="1:6" ht="16" x14ac:dyDescent="0.5">
      <c r="A121" s="33" t="s">
        <v>321</v>
      </c>
      <c r="B121" s="33" t="s">
        <v>230</v>
      </c>
      <c r="C121" s="36">
        <v>1</v>
      </c>
      <c r="D121" s="36">
        <v>1</v>
      </c>
      <c r="E121" s="36">
        <v>1</v>
      </c>
      <c r="F121" s="36">
        <v>1</v>
      </c>
    </row>
    <row r="122" spans="1:6" ht="16" x14ac:dyDescent="0.5">
      <c r="A122" s="33" t="s">
        <v>321</v>
      </c>
      <c r="B122" s="33" t="s">
        <v>231</v>
      </c>
      <c r="C122" s="36">
        <v>1</v>
      </c>
      <c r="D122" s="36">
        <v>1</v>
      </c>
      <c r="E122" s="36">
        <v>1</v>
      </c>
      <c r="F122" s="36">
        <v>1</v>
      </c>
    </row>
    <row r="123" spans="1:6" ht="16" x14ac:dyDescent="0.5">
      <c r="A123" s="33" t="s">
        <v>321</v>
      </c>
      <c r="B123" s="33" t="s">
        <v>232</v>
      </c>
      <c r="C123" s="36">
        <v>1</v>
      </c>
      <c r="D123" s="36">
        <v>1</v>
      </c>
      <c r="E123" s="36">
        <v>1</v>
      </c>
      <c r="F123" s="36">
        <v>1</v>
      </c>
    </row>
    <row r="124" spans="1:6" ht="16" x14ac:dyDescent="0.5">
      <c r="A124" s="33" t="s">
        <v>321</v>
      </c>
      <c r="B124" s="33" t="s">
        <v>233</v>
      </c>
      <c r="C124" s="36">
        <v>0</v>
      </c>
      <c r="D124" s="36">
        <v>1</v>
      </c>
      <c r="E124" s="36">
        <v>1</v>
      </c>
      <c r="F124" s="36">
        <v>1</v>
      </c>
    </row>
    <row r="125" spans="1:6" ht="16" x14ac:dyDescent="0.5">
      <c r="A125" s="33" t="s">
        <v>321</v>
      </c>
      <c r="B125" s="33" t="s">
        <v>234</v>
      </c>
      <c r="C125" s="36">
        <v>0</v>
      </c>
      <c r="D125" s="36">
        <v>1</v>
      </c>
      <c r="E125" s="36">
        <v>1</v>
      </c>
      <c r="F125" s="36">
        <v>1</v>
      </c>
    </row>
    <row r="126" spans="1:6" ht="16" x14ac:dyDescent="0.5">
      <c r="A126" s="33" t="s">
        <v>321</v>
      </c>
      <c r="B126" s="33" t="s">
        <v>235</v>
      </c>
      <c r="C126" s="36">
        <v>0</v>
      </c>
      <c r="D126" s="36">
        <v>1</v>
      </c>
      <c r="E126" s="36">
        <v>1</v>
      </c>
      <c r="F126" s="36">
        <v>1</v>
      </c>
    </row>
    <row r="127" spans="1:6" ht="16" x14ac:dyDescent="0.5">
      <c r="A127" s="95" t="s">
        <v>4</v>
      </c>
      <c r="B127" s="96"/>
      <c r="C127" s="36">
        <f>SUM(C2:C126)</f>
        <v>111</v>
      </c>
      <c r="D127" s="36">
        <f t="shared" ref="D127:F127" si="0">SUM(D2:D126)</f>
        <v>120</v>
      </c>
      <c r="E127" s="36">
        <f t="shared" si="0"/>
        <v>125</v>
      </c>
      <c r="F127" s="36">
        <f t="shared" si="0"/>
        <v>120</v>
      </c>
    </row>
    <row r="128" spans="1:6" ht="16" x14ac:dyDescent="0.5">
      <c r="A128" s="95" t="s">
        <v>336</v>
      </c>
      <c r="B128" s="96"/>
      <c r="C128" s="41">
        <f>C127/F127</f>
        <v>0.92500000000000004</v>
      </c>
      <c r="D128" s="41">
        <f>D127/F127</f>
        <v>1</v>
      </c>
      <c r="E128" s="41">
        <f>E127/F127</f>
        <v>1.0416666666666667</v>
      </c>
      <c r="F128" s="41">
        <f>F127/F127</f>
        <v>1</v>
      </c>
    </row>
    <row r="129" spans="1:6" ht="16" x14ac:dyDescent="0.5">
      <c r="A129" s="34" t="s">
        <v>15</v>
      </c>
      <c r="B129" s="34" t="s">
        <v>15</v>
      </c>
      <c r="C129" s="37">
        <v>1</v>
      </c>
      <c r="D129" s="37">
        <v>1</v>
      </c>
      <c r="E129" s="37">
        <v>1</v>
      </c>
      <c r="F129" s="37">
        <v>1</v>
      </c>
    </row>
    <row r="130" spans="1:6" ht="16" x14ac:dyDescent="0.5">
      <c r="A130" s="34" t="s">
        <v>15</v>
      </c>
      <c r="B130" s="34" t="s">
        <v>20</v>
      </c>
      <c r="C130" s="37">
        <v>1</v>
      </c>
      <c r="D130" s="37">
        <v>1</v>
      </c>
      <c r="E130" s="37">
        <v>1</v>
      </c>
      <c r="F130" s="37">
        <v>1</v>
      </c>
    </row>
    <row r="131" spans="1:6" ht="16" x14ac:dyDescent="0.5">
      <c r="A131" s="34" t="s">
        <v>15</v>
      </c>
      <c r="B131" s="34" t="s">
        <v>20</v>
      </c>
      <c r="C131" s="37">
        <v>1</v>
      </c>
      <c r="D131" s="37">
        <v>1</v>
      </c>
      <c r="E131" s="37">
        <v>1</v>
      </c>
      <c r="F131" s="37">
        <v>1</v>
      </c>
    </row>
    <row r="132" spans="1:6" ht="16" x14ac:dyDescent="0.5">
      <c r="A132" s="34" t="s">
        <v>15</v>
      </c>
      <c r="B132" s="34" t="s">
        <v>21</v>
      </c>
      <c r="C132" s="37">
        <v>1</v>
      </c>
      <c r="D132" s="37">
        <v>1</v>
      </c>
      <c r="E132" s="37">
        <v>1</v>
      </c>
      <c r="F132" s="37">
        <v>1</v>
      </c>
    </row>
    <row r="133" spans="1:6" ht="16" x14ac:dyDescent="0.5">
      <c r="A133" s="34" t="s">
        <v>15</v>
      </c>
      <c r="B133" s="34" t="s">
        <v>22</v>
      </c>
      <c r="C133" s="37">
        <v>1</v>
      </c>
      <c r="D133" s="37">
        <v>1</v>
      </c>
      <c r="E133" s="37">
        <v>1</v>
      </c>
      <c r="F133" s="37">
        <v>1</v>
      </c>
    </row>
    <row r="134" spans="1:6" ht="16" x14ac:dyDescent="0.5">
      <c r="A134" s="34" t="s">
        <v>15</v>
      </c>
      <c r="B134" s="34" t="s">
        <v>23</v>
      </c>
      <c r="C134" s="37">
        <v>1</v>
      </c>
      <c r="D134" s="37">
        <v>1</v>
      </c>
      <c r="E134" s="37">
        <v>1</v>
      </c>
      <c r="F134" s="37">
        <v>1</v>
      </c>
    </row>
    <row r="135" spans="1:6" ht="16" x14ac:dyDescent="0.5">
      <c r="A135" s="34" t="s">
        <v>15</v>
      </c>
      <c r="B135" s="34" t="s">
        <v>24</v>
      </c>
      <c r="C135" s="37">
        <v>1</v>
      </c>
      <c r="D135" s="37">
        <v>1</v>
      </c>
      <c r="E135" s="37">
        <v>1</v>
      </c>
      <c r="F135" s="37">
        <v>1</v>
      </c>
    </row>
    <row r="136" spans="1:6" ht="16" x14ac:dyDescent="0.5">
      <c r="A136" s="34" t="s">
        <v>15</v>
      </c>
      <c r="B136" s="34" t="s">
        <v>25</v>
      </c>
      <c r="C136" s="37">
        <v>1</v>
      </c>
      <c r="D136" s="37">
        <v>1</v>
      </c>
      <c r="E136" s="37">
        <v>1</v>
      </c>
      <c r="F136" s="37">
        <v>1</v>
      </c>
    </row>
    <row r="137" spans="1:6" ht="16" x14ac:dyDescent="0.5">
      <c r="A137" s="34" t="s">
        <v>15</v>
      </c>
      <c r="B137" s="34" t="s">
        <v>26</v>
      </c>
      <c r="C137" s="37">
        <v>1</v>
      </c>
      <c r="D137" s="37">
        <v>1</v>
      </c>
      <c r="E137" s="37">
        <v>1</v>
      </c>
      <c r="F137" s="37">
        <v>1</v>
      </c>
    </row>
    <row r="138" spans="1:6" ht="16" x14ac:dyDescent="0.5">
      <c r="A138" s="34" t="s">
        <v>15</v>
      </c>
      <c r="B138" s="34" t="s">
        <v>27</v>
      </c>
      <c r="C138" s="37">
        <v>1</v>
      </c>
      <c r="D138" s="37">
        <v>1</v>
      </c>
      <c r="E138" s="37">
        <v>1</v>
      </c>
      <c r="F138" s="37">
        <v>1</v>
      </c>
    </row>
    <row r="139" spans="1:6" ht="16" x14ac:dyDescent="0.5">
      <c r="A139" s="34" t="s">
        <v>15</v>
      </c>
      <c r="B139" s="34" t="s">
        <v>28</v>
      </c>
      <c r="C139" s="37">
        <v>1</v>
      </c>
      <c r="D139" s="37">
        <v>1</v>
      </c>
      <c r="E139" s="37">
        <v>1</v>
      </c>
      <c r="F139" s="37">
        <v>1</v>
      </c>
    </row>
    <row r="140" spans="1:6" ht="16" x14ac:dyDescent="0.5">
      <c r="A140" s="34" t="s">
        <v>15</v>
      </c>
      <c r="B140" s="34" t="s">
        <v>29</v>
      </c>
      <c r="C140" s="37">
        <v>1</v>
      </c>
      <c r="D140" s="37">
        <v>1</v>
      </c>
      <c r="E140" s="37">
        <v>1</v>
      </c>
      <c r="F140" s="37">
        <v>1</v>
      </c>
    </row>
    <row r="141" spans="1:6" ht="16" x14ac:dyDescent="0.5">
      <c r="A141" s="34" t="s">
        <v>15</v>
      </c>
      <c r="B141" s="34" t="s">
        <v>30</v>
      </c>
      <c r="C141" s="37">
        <v>1</v>
      </c>
      <c r="D141" s="37">
        <v>1</v>
      </c>
      <c r="E141" s="37">
        <v>1</v>
      </c>
      <c r="F141" s="37">
        <v>1</v>
      </c>
    </row>
    <row r="142" spans="1:6" ht="16" x14ac:dyDescent="0.5">
      <c r="A142" s="34" t="s">
        <v>15</v>
      </c>
      <c r="B142" s="34" t="s">
        <v>31</v>
      </c>
      <c r="C142" s="37">
        <v>1</v>
      </c>
      <c r="D142" s="37">
        <v>1</v>
      </c>
      <c r="E142" s="37">
        <v>1</v>
      </c>
      <c r="F142" s="37">
        <v>1</v>
      </c>
    </row>
    <row r="143" spans="1:6" ht="16" x14ac:dyDescent="0.5">
      <c r="A143" s="34" t="s">
        <v>15</v>
      </c>
      <c r="B143" s="34" t="s">
        <v>32</v>
      </c>
      <c r="C143" s="37">
        <v>1</v>
      </c>
      <c r="D143" s="37">
        <v>1</v>
      </c>
      <c r="E143" s="37">
        <v>1</v>
      </c>
      <c r="F143" s="37">
        <v>1</v>
      </c>
    </row>
    <row r="144" spans="1:6" ht="16" x14ac:dyDescent="0.5">
      <c r="A144" s="34" t="s">
        <v>15</v>
      </c>
      <c r="B144" s="34" t="s">
        <v>33</v>
      </c>
      <c r="C144" s="37">
        <v>1</v>
      </c>
      <c r="D144" s="37">
        <v>1</v>
      </c>
      <c r="E144" s="37">
        <v>1</v>
      </c>
      <c r="F144" s="37">
        <v>1</v>
      </c>
    </row>
    <row r="145" spans="1:6" ht="16" x14ac:dyDescent="0.5">
      <c r="A145" s="34" t="s">
        <v>15</v>
      </c>
      <c r="B145" s="34" t="s">
        <v>34</v>
      </c>
      <c r="C145" s="37">
        <v>1</v>
      </c>
      <c r="D145" s="37">
        <v>1</v>
      </c>
      <c r="E145" s="37">
        <v>1</v>
      </c>
      <c r="F145" s="37">
        <v>1</v>
      </c>
    </row>
    <row r="146" spans="1:6" ht="16" x14ac:dyDescent="0.5">
      <c r="A146" s="34" t="s">
        <v>15</v>
      </c>
      <c r="B146" s="34" t="s">
        <v>35</v>
      </c>
      <c r="C146" s="37">
        <v>1</v>
      </c>
      <c r="D146" s="37">
        <v>1</v>
      </c>
      <c r="E146" s="37">
        <v>1</v>
      </c>
      <c r="F146" s="37">
        <v>1</v>
      </c>
    </row>
    <row r="147" spans="1:6" ht="16" x14ac:dyDescent="0.5">
      <c r="A147" s="34" t="s">
        <v>15</v>
      </c>
      <c r="B147" s="34" t="s">
        <v>36</v>
      </c>
      <c r="C147" s="37">
        <v>1</v>
      </c>
      <c r="D147" s="37">
        <v>1</v>
      </c>
      <c r="E147" s="37">
        <v>1</v>
      </c>
      <c r="F147" s="37">
        <v>1</v>
      </c>
    </row>
    <row r="148" spans="1:6" ht="16" x14ac:dyDescent="0.5">
      <c r="A148" s="34" t="s">
        <v>15</v>
      </c>
      <c r="B148" s="34" t="s">
        <v>37</v>
      </c>
      <c r="C148" s="37">
        <v>1</v>
      </c>
      <c r="D148" s="37">
        <v>1</v>
      </c>
      <c r="E148" s="37">
        <v>1</v>
      </c>
      <c r="F148" s="37">
        <v>1</v>
      </c>
    </row>
    <row r="149" spans="1:6" ht="16" x14ac:dyDescent="0.5">
      <c r="A149" s="34" t="s">
        <v>15</v>
      </c>
      <c r="B149" s="34" t="s">
        <v>38</v>
      </c>
      <c r="C149" s="37">
        <v>1</v>
      </c>
      <c r="D149" s="37">
        <v>1</v>
      </c>
      <c r="E149" s="37">
        <v>1</v>
      </c>
      <c r="F149" s="37">
        <v>1</v>
      </c>
    </row>
    <row r="150" spans="1:6" ht="16" x14ac:dyDescent="0.5">
      <c r="A150" s="34" t="s">
        <v>15</v>
      </c>
      <c r="B150" s="34" t="s">
        <v>39</v>
      </c>
      <c r="C150" s="37">
        <v>1</v>
      </c>
      <c r="D150" s="37">
        <v>1</v>
      </c>
      <c r="E150" s="37">
        <v>1</v>
      </c>
      <c r="F150" s="37">
        <v>1</v>
      </c>
    </row>
    <row r="151" spans="1:6" ht="16" x14ac:dyDescent="0.5">
      <c r="A151" s="34" t="s">
        <v>15</v>
      </c>
      <c r="B151" s="34" t="s">
        <v>40</v>
      </c>
      <c r="C151" s="37">
        <v>1</v>
      </c>
      <c r="D151" s="37">
        <v>1</v>
      </c>
      <c r="E151" s="37">
        <v>1</v>
      </c>
      <c r="F151" s="37">
        <v>1</v>
      </c>
    </row>
    <row r="152" spans="1:6" ht="16" x14ac:dyDescent="0.5">
      <c r="A152" s="34" t="s">
        <v>15</v>
      </c>
      <c r="B152" s="34" t="s">
        <v>41</v>
      </c>
      <c r="C152" s="37">
        <v>0</v>
      </c>
      <c r="D152" s="37">
        <v>1</v>
      </c>
      <c r="E152" s="37">
        <v>1</v>
      </c>
      <c r="F152" s="37">
        <v>1</v>
      </c>
    </row>
    <row r="153" spans="1:6" ht="16" x14ac:dyDescent="0.5">
      <c r="A153" s="34" t="s">
        <v>15</v>
      </c>
      <c r="B153" s="34" t="s">
        <v>42</v>
      </c>
      <c r="C153" s="37">
        <v>0</v>
      </c>
      <c r="D153" s="37">
        <v>0</v>
      </c>
      <c r="E153" s="37">
        <v>1</v>
      </c>
      <c r="F153" s="37">
        <v>1</v>
      </c>
    </row>
    <row r="154" spans="1:6" ht="16" x14ac:dyDescent="0.5">
      <c r="A154" s="34" t="s">
        <v>15</v>
      </c>
      <c r="B154" s="34" t="s">
        <v>43</v>
      </c>
      <c r="C154" s="37">
        <v>1</v>
      </c>
      <c r="D154" s="37">
        <v>1</v>
      </c>
      <c r="E154" s="37">
        <v>1</v>
      </c>
      <c r="F154" s="37">
        <v>1</v>
      </c>
    </row>
    <row r="155" spans="1:6" ht="16" x14ac:dyDescent="0.5">
      <c r="A155" s="34" t="s">
        <v>15</v>
      </c>
      <c r="B155" s="34" t="s">
        <v>44</v>
      </c>
      <c r="C155" s="37">
        <v>1</v>
      </c>
      <c r="D155" s="37">
        <v>1</v>
      </c>
      <c r="E155" s="37">
        <v>1</v>
      </c>
      <c r="F155" s="37">
        <v>1</v>
      </c>
    </row>
    <row r="156" spans="1:6" ht="16" x14ac:dyDescent="0.5">
      <c r="A156" s="34" t="s">
        <v>15</v>
      </c>
      <c r="B156" s="34" t="s">
        <v>45</v>
      </c>
      <c r="C156" s="37">
        <v>1</v>
      </c>
      <c r="D156" s="37">
        <v>1</v>
      </c>
      <c r="E156" s="37">
        <v>1</v>
      </c>
      <c r="F156" s="37">
        <v>1</v>
      </c>
    </row>
    <row r="157" spans="1:6" ht="16" x14ac:dyDescent="0.5">
      <c r="A157" s="34" t="s">
        <v>15</v>
      </c>
      <c r="B157" s="34" t="s">
        <v>46</v>
      </c>
      <c r="C157" s="37">
        <v>1</v>
      </c>
      <c r="D157" s="37">
        <v>1</v>
      </c>
      <c r="E157" s="37">
        <v>1</v>
      </c>
      <c r="F157" s="37">
        <v>1</v>
      </c>
    </row>
    <row r="158" spans="1:6" ht="16" x14ac:dyDescent="0.5">
      <c r="A158" s="34" t="s">
        <v>15</v>
      </c>
      <c r="B158" s="34" t="s">
        <v>47</v>
      </c>
      <c r="C158" s="37">
        <v>1</v>
      </c>
      <c r="D158" s="37">
        <v>1</v>
      </c>
      <c r="E158" s="37">
        <v>1</v>
      </c>
      <c r="F158" s="37">
        <v>1</v>
      </c>
    </row>
    <row r="159" spans="1:6" ht="16" x14ac:dyDescent="0.5">
      <c r="A159" s="34" t="s">
        <v>15</v>
      </c>
      <c r="B159" s="34" t="s">
        <v>48</v>
      </c>
      <c r="C159" s="37">
        <v>1</v>
      </c>
      <c r="D159" s="37">
        <v>1</v>
      </c>
      <c r="E159" s="37">
        <v>1</v>
      </c>
      <c r="F159" s="37">
        <v>1</v>
      </c>
    </row>
    <row r="160" spans="1:6" ht="16" x14ac:dyDescent="0.5">
      <c r="A160" s="34" t="s">
        <v>15</v>
      </c>
      <c r="B160" s="34" t="s">
        <v>49</v>
      </c>
      <c r="C160" s="37">
        <v>1</v>
      </c>
      <c r="D160" s="37">
        <v>1</v>
      </c>
      <c r="E160" s="37">
        <v>1</v>
      </c>
      <c r="F160" s="37">
        <v>1</v>
      </c>
    </row>
    <row r="161" spans="1:6" ht="16" x14ac:dyDescent="0.5">
      <c r="A161" s="34" t="s">
        <v>15</v>
      </c>
      <c r="B161" s="34" t="s">
        <v>50</v>
      </c>
      <c r="C161" s="37">
        <v>1</v>
      </c>
      <c r="D161" s="37">
        <v>1</v>
      </c>
      <c r="E161" s="37">
        <v>1</v>
      </c>
      <c r="F161" s="37">
        <v>1</v>
      </c>
    </row>
    <row r="162" spans="1:6" ht="16" x14ac:dyDescent="0.5">
      <c r="A162" s="34" t="s">
        <v>15</v>
      </c>
      <c r="B162" s="34" t="s">
        <v>51</v>
      </c>
      <c r="C162" s="37">
        <v>1</v>
      </c>
      <c r="D162" s="37">
        <v>1</v>
      </c>
      <c r="E162" s="37">
        <v>1</v>
      </c>
      <c r="F162" s="37">
        <v>1</v>
      </c>
    </row>
    <row r="163" spans="1:6" ht="16" x14ac:dyDescent="0.5">
      <c r="A163" s="34" t="s">
        <v>15</v>
      </c>
      <c r="B163" s="34" t="s">
        <v>52</v>
      </c>
      <c r="C163" s="37">
        <v>1</v>
      </c>
      <c r="D163" s="37">
        <v>1</v>
      </c>
      <c r="E163" s="37">
        <v>1</v>
      </c>
      <c r="F163" s="37">
        <v>1</v>
      </c>
    </row>
    <row r="164" spans="1:6" ht="16" x14ac:dyDescent="0.5">
      <c r="A164" s="34" t="s">
        <v>15</v>
      </c>
      <c r="B164" s="34" t="s">
        <v>53</v>
      </c>
      <c r="C164" s="37">
        <v>1</v>
      </c>
      <c r="D164" s="37">
        <v>1</v>
      </c>
      <c r="E164" s="37">
        <v>1</v>
      </c>
      <c r="F164" s="37">
        <v>1</v>
      </c>
    </row>
    <row r="165" spans="1:6" ht="16" x14ac:dyDescent="0.5">
      <c r="A165" s="34" t="s">
        <v>15</v>
      </c>
      <c r="B165" s="34" t="s">
        <v>54</v>
      </c>
      <c r="C165" s="37">
        <v>0</v>
      </c>
      <c r="D165" s="37">
        <v>0</v>
      </c>
      <c r="E165" s="37">
        <v>1</v>
      </c>
      <c r="F165" s="37">
        <v>1</v>
      </c>
    </row>
    <row r="166" spans="1:6" ht="16" x14ac:dyDescent="0.5">
      <c r="A166" s="34" t="s">
        <v>15</v>
      </c>
      <c r="B166" s="34" t="s">
        <v>55</v>
      </c>
      <c r="C166" s="37">
        <v>0</v>
      </c>
      <c r="D166" s="37">
        <v>0</v>
      </c>
      <c r="E166" s="37">
        <v>1</v>
      </c>
      <c r="F166" s="37">
        <v>1</v>
      </c>
    </row>
    <row r="167" spans="1:6" ht="16" x14ac:dyDescent="0.5">
      <c r="A167" s="34" t="s">
        <v>15</v>
      </c>
      <c r="B167" s="34" t="s">
        <v>56</v>
      </c>
      <c r="C167" s="37">
        <v>0</v>
      </c>
      <c r="D167" s="37">
        <v>0</v>
      </c>
      <c r="E167" s="37">
        <v>1</v>
      </c>
      <c r="F167" s="37">
        <v>1</v>
      </c>
    </row>
    <row r="168" spans="1:6" ht="16" x14ac:dyDescent="0.5">
      <c r="A168" s="34" t="s">
        <v>15</v>
      </c>
      <c r="B168" s="34" t="s">
        <v>57</v>
      </c>
      <c r="C168" s="37">
        <v>0</v>
      </c>
      <c r="D168" s="37">
        <v>0</v>
      </c>
      <c r="E168" s="37">
        <v>1</v>
      </c>
      <c r="F168" s="37">
        <v>1</v>
      </c>
    </row>
    <row r="169" spans="1:6" ht="16" x14ac:dyDescent="0.5">
      <c r="A169" s="34" t="s">
        <v>15</v>
      </c>
      <c r="B169" s="34" t="s">
        <v>58</v>
      </c>
      <c r="C169" s="37">
        <v>0</v>
      </c>
      <c r="D169" s="37">
        <v>0</v>
      </c>
      <c r="E169" s="37">
        <v>1</v>
      </c>
      <c r="F169" s="37">
        <v>1</v>
      </c>
    </row>
    <row r="170" spans="1:6" ht="16" x14ac:dyDescent="0.5">
      <c r="A170" s="34" t="s">
        <v>15</v>
      </c>
      <c r="B170" s="34" t="s">
        <v>59</v>
      </c>
      <c r="C170" s="37">
        <v>0</v>
      </c>
      <c r="D170" s="37">
        <v>0</v>
      </c>
      <c r="E170" s="37">
        <v>1</v>
      </c>
      <c r="F170" s="37">
        <v>1</v>
      </c>
    </row>
    <row r="171" spans="1:6" ht="16" x14ac:dyDescent="0.5">
      <c r="A171" s="34" t="s">
        <v>15</v>
      </c>
      <c r="B171" s="34" t="s">
        <v>60</v>
      </c>
      <c r="C171" s="37">
        <v>0</v>
      </c>
      <c r="D171" s="37">
        <v>1</v>
      </c>
      <c r="E171" s="37">
        <v>1</v>
      </c>
      <c r="F171" s="37">
        <v>1</v>
      </c>
    </row>
    <row r="172" spans="1:6" ht="16" x14ac:dyDescent="0.5">
      <c r="A172" s="34" t="s">
        <v>15</v>
      </c>
      <c r="B172" s="34" t="s">
        <v>61</v>
      </c>
      <c r="C172" s="37">
        <v>0</v>
      </c>
      <c r="D172" s="37">
        <v>1</v>
      </c>
      <c r="E172" s="37">
        <v>1</v>
      </c>
      <c r="F172" s="37">
        <v>1</v>
      </c>
    </row>
    <row r="173" spans="1:6" ht="16" x14ac:dyDescent="0.5">
      <c r="A173" s="34" t="s">
        <v>15</v>
      </c>
      <c r="B173" s="34" t="s">
        <v>62</v>
      </c>
      <c r="C173" s="37">
        <v>1</v>
      </c>
      <c r="D173" s="37">
        <v>1</v>
      </c>
      <c r="E173" s="37">
        <v>1</v>
      </c>
      <c r="F173" s="37">
        <v>1</v>
      </c>
    </row>
    <row r="174" spans="1:6" ht="16" x14ac:dyDescent="0.5">
      <c r="A174" s="34" t="s">
        <v>15</v>
      </c>
      <c r="B174" s="34" t="s">
        <v>63</v>
      </c>
      <c r="C174" s="37">
        <v>1</v>
      </c>
      <c r="D174" s="37">
        <v>1</v>
      </c>
      <c r="E174" s="37">
        <v>1</v>
      </c>
      <c r="F174" s="37">
        <v>1</v>
      </c>
    </row>
    <row r="175" spans="1:6" ht="16" x14ac:dyDescent="0.5">
      <c r="A175" s="34" t="s">
        <v>15</v>
      </c>
      <c r="B175" s="34" t="s">
        <v>64</v>
      </c>
      <c r="C175" s="37">
        <v>1</v>
      </c>
      <c r="D175" s="37">
        <v>1</v>
      </c>
      <c r="E175" s="37">
        <v>1</v>
      </c>
      <c r="F175" s="37">
        <v>1</v>
      </c>
    </row>
    <row r="176" spans="1:6" ht="16" x14ac:dyDescent="0.5">
      <c r="A176" s="34" t="s">
        <v>15</v>
      </c>
      <c r="B176" s="34" t="s">
        <v>65</v>
      </c>
      <c r="C176" s="37">
        <v>1</v>
      </c>
      <c r="D176" s="37">
        <v>1</v>
      </c>
      <c r="E176" s="37">
        <v>1</v>
      </c>
      <c r="F176" s="37">
        <v>1</v>
      </c>
    </row>
    <row r="177" spans="1:6" ht="16" x14ac:dyDescent="0.5">
      <c r="A177" s="34" t="s">
        <v>15</v>
      </c>
      <c r="B177" s="34" t="s">
        <v>66</v>
      </c>
      <c r="C177" s="37">
        <v>1</v>
      </c>
      <c r="D177" s="37">
        <v>1</v>
      </c>
      <c r="E177" s="37">
        <v>1</v>
      </c>
      <c r="F177" s="37">
        <v>1</v>
      </c>
    </row>
    <row r="178" spans="1:6" ht="16" x14ac:dyDescent="0.5">
      <c r="A178" s="34" t="s">
        <v>15</v>
      </c>
      <c r="B178" s="34" t="s">
        <v>67</v>
      </c>
      <c r="C178" s="37">
        <v>1</v>
      </c>
      <c r="D178" s="37">
        <v>1</v>
      </c>
      <c r="E178" s="37">
        <v>1</v>
      </c>
      <c r="F178" s="37">
        <v>1</v>
      </c>
    </row>
    <row r="179" spans="1:6" ht="16" x14ac:dyDescent="0.5">
      <c r="A179" s="34" t="s">
        <v>15</v>
      </c>
      <c r="B179" s="34" t="s">
        <v>68</v>
      </c>
      <c r="C179" s="37">
        <v>1</v>
      </c>
      <c r="D179" s="37">
        <v>1</v>
      </c>
      <c r="E179" s="37">
        <v>1</v>
      </c>
      <c r="F179" s="37">
        <v>1</v>
      </c>
    </row>
    <row r="180" spans="1:6" ht="16" x14ac:dyDescent="0.5">
      <c r="A180" s="34" t="s">
        <v>15</v>
      </c>
      <c r="B180" s="34" t="s">
        <v>69</v>
      </c>
      <c r="C180" s="37">
        <v>1</v>
      </c>
      <c r="D180" s="37">
        <v>1</v>
      </c>
      <c r="E180" s="37">
        <v>1</v>
      </c>
      <c r="F180" s="37">
        <v>1</v>
      </c>
    </row>
    <row r="181" spans="1:6" ht="16" x14ac:dyDescent="0.5">
      <c r="A181" s="34" t="s">
        <v>15</v>
      </c>
      <c r="B181" s="34" t="s">
        <v>334</v>
      </c>
      <c r="C181" s="37">
        <v>1</v>
      </c>
      <c r="D181" s="37">
        <v>1</v>
      </c>
      <c r="E181" s="37">
        <v>1</v>
      </c>
      <c r="F181" s="37">
        <v>1</v>
      </c>
    </row>
    <row r="182" spans="1:6" ht="16" x14ac:dyDescent="0.5">
      <c r="A182" s="34" t="s">
        <v>15</v>
      </c>
      <c r="B182" s="34" t="s">
        <v>70</v>
      </c>
      <c r="C182" s="37">
        <v>1</v>
      </c>
      <c r="D182" s="37">
        <v>1</v>
      </c>
      <c r="E182" s="37">
        <v>1</v>
      </c>
      <c r="F182" s="37">
        <v>1</v>
      </c>
    </row>
    <row r="183" spans="1:6" ht="16" x14ac:dyDescent="0.5">
      <c r="A183" s="34" t="s">
        <v>15</v>
      </c>
      <c r="B183" s="34" t="s">
        <v>71</v>
      </c>
      <c r="C183" s="37">
        <v>1</v>
      </c>
      <c r="D183" s="37">
        <v>1</v>
      </c>
      <c r="E183" s="37">
        <v>1</v>
      </c>
      <c r="F183" s="37">
        <v>1</v>
      </c>
    </row>
    <row r="184" spans="1:6" ht="16" x14ac:dyDescent="0.5">
      <c r="A184" s="34" t="s">
        <v>15</v>
      </c>
      <c r="B184" s="34" t="s">
        <v>72</v>
      </c>
      <c r="C184" s="37">
        <v>1</v>
      </c>
      <c r="D184" s="37">
        <v>1</v>
      </c>
      <c r="E184" s="37">
        <v>1</v>
      </c>
      <c r="F184" s="37">
        <v>1</v>
      </c>
    </row>
    <row r="185" spans="1:6" ht="16" x14ac:dyDescent="0.5">
      <c r="A185" s="34" t="s">
        <v>15</v>
      </c>
      <c r="B185" s="34" t="s">
        <v>73</v>
      </c>
      <c r="C185" s="37">
        <v>1</v>
      </c>
      <c r="D185" s="37">
        <v>1</v>
      </c>
      <c r="E185" s="37">
        <v>1</v>
      </c>
      <c r="F185" s="37">
        <v>1</v>
      </c>
    </row>
    <row r="186" spans="1:6" ht="16" x14ac:dyDescent="0.5">
      <c r="A186" s="34" t="s">
        <v>15</v>
      </c>
      <c r="B186" s="34" t="s">
        <v>74</v>
      </c>
      <c r="C186" s="37">
        <v>1</v>
      </c>
      <c r="D186" s="37">
        <v>1</v>
      </c>
      <c r="E186" s="37">
        <v>1</v>
      </c>
      <c r="F186" s="37">
        <v>1</v>
      </c>
    </row>
    <row r="187" spans="1:6" ht="16" x14ac:dyDescent="0.5">
      <c r="A187" s="34" t="s">
        <v>15</v>
      </c>
      <c r="B187" s="34" t="s">
        <v>75</v>
      </c>
      <c r="C187" s="37">
        <v>1</v>
      </c>
      <c r="D187" s="37">
        <v>1</v>
      </c>
      <c r="E187" s="37">
        <v>1</v>
      </c>
      <c r="F187" s="37">
        <v>1</v>
      </c>
    </row>
    <row r="188" spans="1:6" ht="16" x14ac:dyDescent="0.5">
      <c r="A188" s="34" t="s">
        <v>15</v>
      </c>
      <c r="B188" s="34" t="s">
        <v>333</v>
      </c>
      <c r="C188" s="37">
        <v>0</v>
      </c>
      <c r="D188" s="37">
        <v>0</v>
      </c>
      <c r="E188" s="37">
        <v>1</v>
      </c>
      <c r="F188" s="37">
        <v>1</v>
      </c>
    </row>
    <row r="189" spans="1:6" ht="16" x14ac:dyDescent="0.5">
      <c r="A189" s="34" t="s">
        <v>15</v>
      </c>
      <c r="B189" s="34" t="s">
        <v>76</v>
      </c>
      <c r="C189" s="37">
        <v>1</v>
      </c>
      <c r="D189" s="37">
        <v>1</v>
      </c>
      <c r="E189" s="37">
        <v>1</v>
      </c>
      <c r="F189" s="37">
        <v>1</v>
      </c>
    </row>
    <row r="190" spans="1:6" ht="16" x14ac:dyDescent="0.5">
      <c r="A190" s="34" t="s">
        <v>15</v>
      </c>
      <c r="B190" s="34" t="s">
        <v>77</v>
      </c>
      <c r="C190" s="37">
        <v>0</v>
      </c>
      <c r="D190" s="37">
        <v>1</v>
      </c>
      <c r="E190" s="37">
        <v>1</v>
      </c>
      <c r="F190" s="37">
        <v>1</v>
      </c>
    </row>
    <row r="191" spans="1:6" ht="16" x14ac:dyDescent="0.5">
      <c r="A191" s="34" t="s">
        <v>15</v>
      </c>
      <c r="B191" s="34" t="s">
        <v>332</v>
      </c>
      <c r="C191" s="37">
        <v>0</v>
      </c>
      <c r="D191" s="37">
        <v>0</v>
      </c>
      <c r="E191" s="37">
        <v>1</v>
      </c>
      <c r="F191" s="37">
        <v>1</v>
      </c>
    </row>
    <row r="192" spans="1:6" ht="16" x14ac:dyDescent="0.5">
      <c r="A192" s="34" t="s">
        <v>15</v>
      </c>
      <c r="B192" s="34" t="s">
        <v>78</v>
      </c>
      <c r="C192" s="37">
        <v>0</v>
      </c>
      <c r="D192" s="37">
        <v>0</v>
      </c>
      <c r="E192" s="37">
        <v>1</v>
      </c>
      <c r="F192" s="37">
        <v>1</v>
      </c>
    </row>
    <row r="193" spans="1:6" ht="16" x14ac:dyDescent="0.5">
      <c r="A193" s="34" t="s">
        <v>15</v>
      </c>
      <c r="B193" s="34" t="s">
        <v>79</v>
      </c>
      <c r="C193" s="37">
        <v>0</v>
      </c>
      <c r="D193" s="37">
        <v>1</v>
      </c>
      <c r="E193" s="37">
        <v>1</v>
      </c>
      <c r="F193" s="37">
        <v>1</v>
      </c>
    </row>
    <row r="194" spans="1:6" ht="16" x14ac:dyDescent="0.5">
      <c r="A194" s="34" t="s">
        <v>15</v>
      </c>
      <c r="B194" s="34" t="s">
        <v>80</v>
      </c>
      <c r="C194" s="37">
        <v>0</v>
      </c>
      <c r="D194" s="37">
        <v>1</v>
      </c>
      <c r="E194" s="37">
        <v>1</v>
      </c>
      <c r="F194" s="37">
        <v>1</v>
      </c>
    </row>
    <row r="195" spans="1:6" ht="16" x14ac:dyDescent="0.5">
      <c r="A195" s="34" t="s">
        <v>15</v>
      </c>
      <c r="B195" s="34" t="s">
        <v>80</v>
      </c>
      <c r="C195" s="37">
        <v>0</v>
      </c>
      <c r="D195" s="37">
        <v>1</v>
      </c>
      <c r="E195" s="37">
        <v>1</v>
      </c>
      <c r="F195" s="37">
        <v>1</v>
      </c>
    </row>
    <row r="196" spans="1:6" ht="16" x14ac:dyDescent="0.5">
      <c r="A196" s="34" t="s">
        <v>15</v>
      </c>
      <c r="B196" s="34" t="s">
        <v>81</v>
      </c>
      <c r="C196" s="37">
        <v>0</v>
      </c>
      <c r="D196" s="37">
        <v>1</v>
      </c>
      <c r="E196" s="37">
        <v>1</v>
      </c>
      <c r="F196" s="37">
        <v>1</v>
      </c>
    </row>
    <row r="197" spans="1:6" ht="16" x14ac:dyDescent="0.5">
      <c r="A197" s="34" t="s">
        <v>15</v>
      </c>
      <c r="B197" s="34" t="s">
        <v>82</v>
      </c>
      <c r="C197" s="37">
        <v>0</v>
      </c>
      <c r="D197" s="37">
        <v>1</v>
      </c>
      <c r="E197" s="37">
        <v>1</v>
      </c>
      <c r="F197" s="37">
        <v>1</v>
      </c>
    </row>
    <row r="198" spans="1:6" ht="16" x14ac:dyDescent="0.5">
      <c r="A198" s="34" t="s">
        <v>15</v>
      </c>
      <c r="B198" s="34" t="s">
        <v>83</v>
      </c>
      <c r="C198" s="37">
        <v>0</v>
      </c>
      <c r="D198" s="37">
        <v>1</v>
      </c>
      <c r="E198" s="37">
        <v>1</v>
      </c>
      <c r="F198" s="37">
        <v>1</v>
      </c>
    </row>
    <row r="199" spans="1:6" ht="16" x14ac:dyDescent="0.5">
      <c r="A199" s="34" t="s">
        <v>15</v>
      </c>
      <c r="B199" s="34" t="s">
        <v>84</v>
      </c>
      <c r="C199" s="37">
        <v>0</v>
      </c>
      <c r="D199" s="37">
        <v>1</v>
      </c>
      <c r="E199" s="37">
        <v>1</v>
      </c>
      <c r="F199" s="37">
        <v>1</v>
      </c>
    </row>
    <row r="200" spans="1:6" ht="16" x14ac:dyDescent="0.5">
      <c r="A200" s="34" t="s">
        <v>15</v>
      </c>
      <c r="B200" s="34" t="s">
        <v>85</v>
      </c>
      <c r="C200" s="37">
        <v>0</v>
      </c>
      <c r="D200" s="37">
        <v>1</v>
      </c>
      <c r="E200" s="37">
        <v>1</v>
      </c>
      <c r="F200" s="37">
        <v>1</v>
      </c>
    </row>
    <row r="201" spans="1:6" ht="16" x14ac:dyDescent="0.5">
      <c r="A201" s="34" t="s">
        <v>15</v>
      </c>
      <c r="B201" s="34" t="s">
        <v>86</v>
      </c>
      <c r="C201" s="37">
        <v>0</v>
      </c>
      <c r="D201" s="37">
        <v>0</v>
      </c>
      <c r="E201" s="37">
        <v>1</v>
      </c>
      <c r="F201" s="37">
        <v>1</v>
      </c>
    </row>
    <row r="202" spans="1:6" ht="16" x14ac:dyDescent="0.5">
      <c r="A202" s="34" t="s">
        <v>15</v>
      </c>
      <c r="B202" s="34" t="s">
        <v>86</v>
      </c>
      <c r="C202" s="37">
        <v>0</v>
      </c>
      <c r="D202" s="37">
        <v>0</v>
      </c>
      <c r="E202" s="37">
        <v>1</v>
      </c>
      <c r="F202" s="37">
        <v>1</v>
      </c>
    </row>
    <row r="203" spans="1:6" ht="16" x14ac:dyDescent="0.5">
      <c r="A203" s="34" t="s">
        <v>15</v>
      </c>
      <c r="B203" s="34" t="s">
        <v>87</v>
      </c>
      <c r="C203" s="37">
        <v>0</v>
      </c>
      <c r="D203" s="37">
        <v>0</v>
      </c>
      <c r="E203" s="37">
        <v>1</v>
      </c>
      <c r="F203" s="37">
        <v>1</v>
      </c>
    </row>
    <row r="204" spans="1:6" ht="16" x14ac:dyDescent="0.5">
      <c r="A204" s="34" t="s">
        <v>15</v>
      </c>
      <c r="B204" s="34" t="s">
        <v>88</v>
      </c>
      <c r="C204" s="37">
        <v>0</v>
      </c>
      <c r="D204" s="37">
        <v>0</v>
      </c>
      <c r="E204" s="37">
        <v>1</v>
      </c>
      <c r="F204" s="37">
        <v>1</v>
      </c>
    </row>
    <row r="205" spans="1:6" ht="16" x14ac:dyDescent="0.5">
      <c r="A205" s="34" t="s">
        <v>15</v>
      </c>
      <c r="B205" s="34" t="s">
        <v>89</v>
      </c>
      <c r="C205" s="37">
        <v>0</v>
      </c>
      <c r="D205" s="37">
        <v>0</v>
      </c>
      <c r="E205" s="37">
        <v>1</v>
      </c>
      <c r="F205" s="37">
        <v>1</v>
      </c>
    </row>
    <row r="206" spans="1:6" ht="16" x14ac:dyDescent="0.5">
      <c r="A206" s="34" t="s">
        <v>15</v>
      </c>
      <c r="B206" s="34" t="s">
        <v>90</v>
      </c>
      <c r="C206" s="37">
        <v>1</v>
      </c>
      <c r="D206" s="37">
        <v>1</v>
      </c>
      <c r="E206" s="37">
        <v>1</v>
      </c>
      <c r="F206" s="37">
        <v>1</v>
      </c>
    </row>
    <row r="207" spans="1:6" ht="16" x14ac:dyDescent="0.5">
      <c r="A207" s="34" t="s">
        <v>15</v>
      </c>
      <c r="B207" s="34" t="s">
        <v>91</v>
      </c>
      <c r="C207" s="37">
        <v>1</v>
      </c>
      <c r="D207" s="37">
        <v>1</v>
      </c>
      <c r="E207" s="37">
        <v>1</v>
      </c>
      <c r="F207" s="37">
        <v>1</v>
      </c>
    </row>
    <row r="208" spans="1:6" ht="16" x14ac:dyDescent="0.5">
      <c r="A208" s="34" t="s">
        <v>15</v>
      </c>
      <c r="B208" s="34" t="s">
        <v>92</v>
      </c>
      <c r="C208" s="37">
        <v>1</v>
      </c>
      <c r="D208" s="37">
        <v>1</v>
      </c>
      <c r="E208" s="37">
        <v>1</v>
      </c>
      <c r="F208" s="37">
        <v>1</v>
      </c>
    </row>
    <row r="209" spans="1:6" ht="16" x14ac:dyDescent="0.5">
      <c r="A209" s="34" t="s">
        <v>15</v>
      </c>
      <c r="B209" s="34" t="s">
        <v>93</v>
      </c>
      <c r="C209" s="37">
        <v>1</v>
      </c>
      <c r="D209" s="37">
        <v>1</v>
      </c>
      <c r="E209" s="37">
        <v>1</v>
      </c>
      <c r="F209" s="37">
        <v>1</v>
      </c>
    </row>
    <row r="210" spans="1:6" ht="16" x14ac:dyDescent="0.5">
      <c r="A210" s="34" t="s">
        <v>15</v>
      </c>
      <c r="B210" s="34" t="s">
        <v>94</v>
      </c>
      <c r="C210" s="37">
        <v>0</v>
      </c>
      <c r="D210" s="37">
        <v>0</v>
      </c>
      <c r="E210" s="37">
        <v>1</v>
      </c>
      <c r="F210" s="37">
        <v>1</v>
      </c>
    </row>
    <row r="211" spans="1:6" ht="16" x14ac:dyDescent="0.5">
      <c r="A211" s="34" t="s">
        <v>15</v>
      </c>
      <c r="B211" s="34" t="s">
        <v>95</v>
      </c>
      <c r="C211" s="37">
        <v>0</v>
      </c>
      <c r="D211" s="37">
        <v>1</v>
      </c>
      <c r="E211" s="37">
        <v>1</v>
      </c>
      <c r="F211" s="37">
        <v>1</v>
      </c>
    </row>
    <row r="212" spans="1:6" ht="16" x14ac:dyDescent="0.5">
      <c r="A212" s="34" t="s">
        <v>15</v>
      </c>
      <c r="B212" s="34" t="s">
        <v>96</v>
      </c>
      <c r="C212" s="37">
        <v>0</v>
      </c>
      <c r="D212" s="37">
        <v>1</v>
      </c>
      <c r="E212" s="37">
        <v>1</v>
      </c>
      <c r="F212" s="37">
        <v>1</v>
      </c>
    </row>
    <row r="213" spans="1:6" ht="16" x14ac:dyDescent="0.5">
      <c r="A213" s="34" t="s">
        <v>15</v>
      </c>
      <c r="B213" s="34" t="s">
        <v>97</v>
      </c>
      <c r="C213" s="37">
        <v>1</v>
      </c>
      <c r="D213" s="37">
        <v>1</v>
      </c>
      <c r="E213" s="37">
        <v>1</v>
      </c>
      <c r="F213" s="37">
        <v>1</v>
      </c>
    </row>
    <row r="214" spans="1:6" ht="16" x14ac:dyDescent="0.5">
      <c r="A214" s="34" t="s">
        <v>15</v>
      </c>
      <c r="B214" s="34" t="s">
        <v>126</v>
      </c>
      <c r="C214" s="37">
        <v>1</v>
      </c>
      <c r="D214" s="37">
        <v>1</v>
      </c>
      <c r="E214" s="37">
        <v>1</v>
      </c>
      <c r="F214" s="37">
        <v>1</v>
      </c>
    </row>
    <row r="215" spans="1:6" ht="16" x14ac:dyDescent="0.5">
      <c r="A215" s="34" t="s">
        <v>15</v>
      </c>
      <c r="B215" s="34" t="s">
        <v>98</v>
      </c>
      <c r="C215" s="37">
        <v>0</v>
      </c>
      <c r="D215" s="37">
        <v>1</v>
      </c>
      <c r="E215" s="37">
        <v>1</v>
      </c>
      <c r="F215" s="37">
        <v>1</v>
      </c>
    </row>
    <row r="216" spans="1:6" ht="16" x14ac:dyDescent="0.5">
      <c r="A216" s="34" t="s">
        <v>15</v>
      </c>
      <c r="B216" s="34" t="s">
        <v>99</v>
      </c>
      <c r="C216" s="37">
        <v>0</v>
      </c>
      <c r="D216" s="37">
        <v>0</v>
      </c>
      <c r="E216" s="37">
        <v>1</v>
      </c>
      <c r="F216" s="37">
        <v>1</v>
      </c>
    </row>
    <row r="217" spans="1:6" ht="16" x14ac:dyDescent="0.5">
      <c r="A217" s="34" t="s">
        <v>15</v>
      </c>
      <c r="B217" s="34" t="s">
        <v>100</v>
      </c>
      <c r="C217" s="37">
        <v>1</v>
      </c>
      <c r="D217" s="37">
        <v>1</v>
      </c>
      <c r="E217" s="37">
        <v>1</v>
      </c>
      <c r="F217" s="37">
        <v>1</v>
      </c>
    </row>
    <row r="218" spans="1:6" ht="16" x14ac:dyDescent="0.5">
      <c r="A218" s="34" t="s">
        <v>15</v>
      </c>
      <c r="B218" s="34" t="s">
        <v>101</v>
      </c>
      <c r="C218" s="37">
        <v>0</v>
      </c>
      <c r="D218" s="37">
        <v>0</v>
      </c>
      <c r="E218" s="37">
        <v>1</v>
      </c>
      <c r="F218" s="37">
        <v>1</v>
      </c>
    </row>
    <row r="219" spans="1:6" ht="16" x14ac:dyDescent="0.5">
      <c r="A219" s="34" t="s">
        <v>15</v>
      </c>
      <c r="B219" s="34" t="s">
        <v>102</v>
      </c>
      <c r="C219" s="37">
        <v>0</v>
      </c>
      <c r="D219" s="37">
        <v>0</v>
      </c>
      <c r="E219" s="37">
        <v>1</v>
      </c>
      <c r="F219" s="37">
        <v>1</v>
      </c>
    </row>
    <row r="220" spans="1:6" ht="16" x14ac:dyDescent="0.5">
      <c r="A220" s="34" t="s">
        <v>15</v>
      </c>
      <c r="B220" s="34" t="s">
        <v>103</v>
      </c>
      <c r="C220" s="37">
        <v>0</v>
      </c>
      <c r="D220" s="37">
        <v>1</v>
      </c>
      <c r="E220" s="37">
        <v>1</v>
      </c>
      <c r="F220" s="37">
        <v>1</v>
      </c>
    </row>
    <row r="221" spans="1:6" ht="16" x14ac:dyDescent="0.5">
      <c r="A221" s="34" t="s">
        <v>15</v>
      </c>
      <c r="B221" s="34" t="s">
        <v>104</v>
      </c>
      <c r="C221" s="37">
        <v>1</v>
      </c>
      <c r="D221" s="37">
        <v>1</v>
      </c>
      <c r="E221" s="37">
        <v>1</v>
      </c>
      <c r="F221" s="37">
        <v>1</v>
      </c>
    </row>
    <row r="222" spans="1:6" ht="16" x14ac:dyDescent="0.5">
      <c r="A222" s="34" t="s">
        <v>15</v>
      </c>
      <c r="B222" s="34" t="s">
        <v>105</v>
      </c>
      <c r="C222" s="37">
        <v>0</v>
      </c>
      <c r="D222" s="37">
        <v>1</v>
      </c>
      <c r="E222" s="37">
        <v>1</v>
      </c>
      <c r="F222" s="37">
        <v>1</v>
      </c>
    </row>
    <row r="223" spans="1:6" ht="16" x14ac:dyDescent="0.5">
      <c r="A223" s="34" t="s">
        <v>15</v>
      </c>
      <c r="B223" s="34" t="s">
        <v>106</v>
      </c>
      <c r="C223" s="37">
        <v>0</v>
      </c>
      <c r="D223" s="37">
        <v>0</v>
      </c>
      <c r="E223" s="37">
        <v>1</v>
      </c>
      <c r="F223" s="37">
        <v>1</v>
      </c>
    </row>
    <row r="224" spans="1:6" ht="16" x14ac:dyDescent="0.5">
      <c r="A224" s="34" t="s">
        <v>15</v>
      </c>
      <c r="B224" s="34" t="s">
        <v>107</v>
      </c>
      <c r="C224" s="37">
        <v>0</v>
      </c>
      <c r="D224" s="37">
        <v>0</v>
      </c>
      <c r="E224" s="37">
        <v>1</v>
      </c>
      <c r="F224" s="37">
        <v>1</v>
      </c>
    </row>
    <row r="225" spans="1:6" ht="16" x14ac:dyDescent="0.5">
      <c r="A225" s="34" t="s">
        <v>15</v>
      </c>
      <c r="B225" s="34" t="s">
        <v>108</v>
      </c>
      <c r="C225" s="37">
        <v>0</v>
      </c>
      <c r="D225" s="37">
        <v>1</v>
      </c>
      <c r="E225" s="37">
        <v>1</v>
      </c>
      <c r="F225" s="37">
        <v>1</v>
      </c>
    </row>
    <row r="226" spans="1:6" ht="16" x14ac:dyDescent="0.5">
      <c r="A226" s="34" t="s">
        <v>15</v>
      </c>
      <c r="B226" s="34" t="s">
        <v>109</v>
      </c>
      <c r="C226" s="37">
        <v>0</v>
      </c>
      <c r="D226" s="37">
        <v>1</v>
      </c>
      <c r="E226" s="37">
        <v>1</v>
      </c>
      <c r="F226" s="37">
        <v>1</v>
      </c>
    </row>
    <row r="227" spans="1:6" ht="16" x14ac:dyDescent="0.5">
      <c r="A227" s="34" t="s">
        <v>15</v>
      </c>
      <c r="B227" s="34" t="s">
        <v>110</v>
      </c>
      <c r="C227" s="37">
        <v>0</v>
      </c>
      <c r="D227" s="37">
        <v>1</v>
      </c>
      <c r="E227" s="37">
        <v>1</v>
      </c>
      <c r="F227" s="37">
        <v>1</v>
      </c>
    </row>
    <row r="228" spans="1:6" ht="16" x14ac:dyDescent="0.5">
      <c r="A228" s="34" t="s">
        <v>15</v>
      </c>
      <c r="B228" s="34" t="s">
        <v>111</v>
      </c>
      <c r="C228" s="37">
        <v>0</v>
      </c>
      <c r="D228" s="37">
        <v>1</v>
      </c>
      <c r="E228" s="37">
        <v>1</v>
      </c>
      <c r="F228" s="37">
        <v>1</v>
      </c>
    </row>
    <row r="229" spans="1:6" ht="16" x14ac:dyDescent="0.5">
      <c r="A229" s="34" t="s">
        <v>15</v>
      </c>
      <c r="B229" s="34" t="s">
        <v>112</v>
      </c>
      <c r="C229" s="37">
        <v>0</v>
      </c>
      <c r="D229" s="37">
        <v>1</v>
      </c>
      <c r="E229" s="37">
        <v>1</v>
      </c>
      <c r="F229" s="37">
        <v>1</v>
      </c>
    </row>
    <row r="230" spans="1:6" ht="16" x14ac:dyDescent="0.5">
      <c r="A230" s="34" t="s">
        <v>15</v>
      </c>
      <c r="B230" s="34" t="s">
        <v>113</v>
      </c>
      <c r="C230" s="37">
        <v>0</v>
      </c>
      <c r="D230" s="37">
        <v>1</v>
      </c>
      <c r="E230" s="37">
        <v>1</v>
      </c>
      <c r="F230" s="37">
        <v>1</v>
      </c>
    </row>
    <row r="231" spans="1:6" ht="16" x14ac:dyDescent="0.5">
      <c r="A231" s="34" t="s">
        <v>15</v>
      </c>
      <c r="B231" s="34" t="s">
        <v>114</v>
      </c>
      <c r="C231" s="37">
        <v>0</v>
      </c>
      <c r="D231" s="37">
        <v>1</v>
      </c>
      <c r="E231" s="37">
        <v>1</v>
      </c>
      <c r="F231" s="37">
        <v>1</v>
      </c>
    </row>
    <row r="232" spans="1:6" ht="16" x14ac:dyDescent="0.5">
      <c r="A232" s="34" t="s">
        <v>15</v>
      </c>
      <c r="B232" s="34" t="s">
        <v>115</v>
      </c>
      <c r="C232" s="37">
        <v>1</v>
      </c>
      <c r="D232" s="37">
        <v>1</v>
      </c>
      <c r="E232" s="37">
        <v>1</v>
      </c>
      <c r="F232" s="37">
        <v>1</v>
      </c>
    </row>
    <row r="233" spans="1:6" ht="16" x14ac:dyDescent="0.5">
      <c r="A233" s="34" t="s">
        <v>15</v>
      </c>
      <c r="B233" s="34" t="s">
        <v>116</v>
      </c>
      <c r="C233" s="37">
        <v>0</v>
      </c>
      <c r="D233" s="37">
        <v>1</v>
      </c>
      <c r="E233" s="37">
        <v>1</v>
      </c>
      <c r="F233" s="37">
        <v>1</v>
      </c>
    </row>
    <row r="234" spans="1:6" ht="16" x14ac:dyDescent="0.5">
      <c r="A234" s="34" t="s">
        <v>15</v>
      </c>
      <c r="B234" s="34" t="s">
        <v>117</v>
      </c>
      <c r="C234" s="37">
        <v>1</v>
      </c>
      <c r="D234" s="37">
        <v>1</v>
      </c>
      <c r="E234" s="37">
        <v>1</v>
      </c>
      <c r="F234" s="37">
        <v>1</v>
      </c>
    </row>
    <row r="235" spans="1:6" ht="16" x14ac:dyDescent="0.5">
      <c r="A235" s="34" t="s">
        <v>15</v>
      </c>
      <c r="B235" s="34" t="s">
        <v>118</v>
      </c>
      <c r="C235" s="37">
        <v>1</v>
      </c>
      <c r="D235" s="37">
        <v>1</v>
      </c>
      <c r="E235" s="37">
        <v>1</v>
      </c>
      <c r="F235" s="37">
        <v>1</v>
      </c>
    </row>
    <row r="236" spans="1:6" ht="16" x14ac:dyDescent="0.5">
      <c r="A236" s="34" t="s">
        <v>15</v>
      </c>
      <c r="B236" s="34" t="s">
        <v>119</v>
      </c>
      <c r="C236" s="37">
        <v>0</v>
      </c>
      <c r="D236" s="37">
        <v>1</v>
      </c>
      <c r="E236" s="37">
        <v>1</v>
      </c>
      <c r="F236" s="37">
        <v>1</v>
      </c>
    </row>
    <row r="237" spans="1:6" ht="16" x14ac:dyDescent="0.5">
      <c r="A237" s="34" t="s">
        <v>15</v>
      </c>
      <c r="B237" s="34" t="s">
        <v>120</v>
      </c>
      <c r="C237" s="37">
        <v>1</v>
      </c>
      <c r="D237" s="37">
        <v>1</v>
      </c>
      <c r="E237" s="37">
        <v>1</v>
      </c>
      <c r="F237" s="37">
        <v>1</v>
      </c>
    </row>
    <row r="238" spans="1:6" ht="16" x14ac:dyDescent="0.5">
      <c r="A238" s="34" t="s">
        <v>15</v>
      </c>
      <c r="B238" s="34" t="s">
        <v>121</v>
      </c>
      <c r="C238" s="37">
        <v>1</v>
      </c>
      <c r="D238" s="37">
        <v>1</v>
      </c>
      <c r="E238" s="37">
        <v>1</v>
      </c>
      <c r="F238" s="37">
        <v>1</v>
      </c>
    </row>
    <row r="239" spans="1:6" ht="16" x14ac:dyDescent="0.5">
      <c r="A239" s="34" t="s">
        <v>15</v>
      </c>
      <c r="B239" s="34" t="s">
        <v>122</v>
      </c>
      <c r="C239" s="37">
        <v>1</v>
      </c>
      <c r="D239" s="37">
        <v>1</v>
      </c>
      <c r="E239" s="37">
        <v>1</v>
      </c>
      <c r="F239" s="37">
        <v>1</v>
      </c>
    </row>
    <row r="240" spans="1:6" ht="16" x14ac:dyDescent="0.5">
      <c r="A240" s="34" t="s">
        <v>15</v>
      </c>
      <c r="B240" s="34" t="s">
        <v>123</v>
      </c>
      <c r="C240" s="37">
        <v>0</v>
      </c>
      <c r="D240" s="37">
        <v>1</v>
      </c>
      <c r="E240" s="37">
        <v>1</v>
      </c>
      <c r="F240" s="37">
        <v>1</v>
      </c>
    </row>
    <row r="241" spans="1:6" ht="16" x14ac:dyDescent="0.5">
      <c r="A241" s="34" t="s">
        <v>15</v>
      </c>
      <c r="B241" s="34" t="s">
        <v>124</v>
      </c>
      <c r="C241" s="37">
        <v>1</v>
      </c>
      <c r="D241" s="37">
        <v>1</v>
      </c>
      <c r="E241" s="37">
        <v>1</v>
      </c>
      <c r="F241" s="37">
        <v>1</v>
      </c>
    </row>
    <row r="242" spans="1:6" ht="16" x14ac:dyDescent="0.5">
      <c r="A242" s="34" t="s">
        <v>15</v>
      </c>
      <c r="B242" s="34" t="s">
        <v>125</v>
      </c>
      <c r="C242" s="37">
        <v>1</v>
      </c>
      <c r="D242" s="37">
        <v>1</v>
      </c>
      <c r="E242" s="37">
        <v>1</v>
      </c>
      <c r="F242" s="37">
        <v>1</v>
      </c>
    </row>
    <row r="243" spans="1:6" ht="16" x14ac:dyDescent="0.5">
      <c r="A243" s="98" t="s">
        <v>4</v>
      </c>
      <c r="B243" s="99"/>
      <c r="C243" s="37">
        <f>SUM(C129:C242)</f>
        <v>66</v>
      </c>
      <c r="D243" s="37">
        <f t="shared" ref="D243:F243" si="1">SUM(D129:D242)</f>
        <v>93</v>
      </c>
      <c r="E243" s="37">
        <f t="shared" si="1"/>
        <v>114</v>
      </c>
      <c r="F243" s="37">
        <f t="shared" si="1"/>
        <v>114</v>
      </c>
    </row>
    <row r="244" spans="1:6" ht="16" x14ac:dyDescent="0.5">
      <c r="A244" s="98" t="s">
        <v>336</v>
      </c>
      <c r="B244" s="99"/>
      <c r="C244" s="38">
        <f>C243/F243</f>
        <v>0.57894736842105265</v>
      </c>
      <c r="D244" s="38">
        <f>D243/F243</f>
        <v>0.81578947368421051</v>
      </c>
      <c r="E244" s="38">
        <f>E243/F243</f>
        <v>1</v>
      </c>
      <c r="F244" s="38">
        <f>F243/F243</f>
        <v>1</v>
      </c>
    </row>
    <row r="245" spans="1:6" ht="16" x14ac:dyDescent="0.5">
      <c r="A245" s="33" t="s">
        <v>19</v>
      </c>
      <c r="B245" s="33" t="s">
        <v>19</v>
      </c>
      <c r="C245" s="36">
        <v>1</v>
      </c>
      <c r="D245" s="36">
        <v>1</v>
      </c>
      <c r="E245" s="36">
        <v>1</v>
      </c>
      <c r="F245" s="36">
        <v>1</v>
      </c>
    </row>
    <row r="246" spans="1:6" ht="16" x14ac:dyDescent="0.5">
      <c r="A246" s="33" t="s">
        <v>19</v>
      </c>
      <c r="B246" s="33" t="s">
        <v>322</v>
      </c>
      <c r="C246" s="36">
        <v>1</v>
      </c>
      <c r="D246" s="36">
        <v>1</v>
      </c>
      <c r="E246" s="36">
        <v>1</v>
      </c>
      <c r="F246" s="36">
        <v>1</v>
      </c>
    </row>
    <row r="247" spans="1:6" ht="16" x14ac:dyDescent="0.5">
      <c r="A247" s="33" t="s">
        <v>19</v>
      </c>
      <c r="B247" s="33" t="s">
        <v>236</v>
      </c>
      <c r="C247" s="36">
        <v>1</v>
      </c>
      <c r="D247" s="36">
        <v>1</v>
      </c>
      <c r="E247" s="36">
        <v>1</v>
      </c>
      <c r="F247" s="36">
        <v>1</v>
      </c>
    </row>
    <row r="248" spans="1:6" ht="16" x14ac:dyDescent="0.5">
      <c r="A248" s="33" t="s">
        <v>19</v>
      </c>
      <c r="B248" s="33" t="s">
        <v>237</v>
      </c>
      <c r="C248" s="36">
        <v>1</v>
      </c>
      <c r="D248" s="36">
        <v>1</v>
      </c>
      <c r="E248" s="36">
        <v>1</v>
      </c>
      <c r="F248" s="36">
        <v>1</v>
      </c>
    </row>
    <row r="249" spans="1:6" ht="16" x14ac:dyDescent="0.5">
      <c r="A249" s="33" t="s">
        <v>19</v>
      </c>
      <c r="B249" s="33" t="s">
        <v>238</v>
      </c>
      <c r="C249" s="36">
        <v>1</v>
      </c>
      <c r="D249" s="36">
        <v>1</v>
      </c>
      <c r="E249" s="36">
        <v>1</v>
      </c>
      <c r="F249" s="36">
        <v>1</v>
      </c>
    </row>
    <row r="250" spans="1:6" ht="16" x14ac:dyDescent="0.5">
      <c r="A250" s="33" t="s">
        <v>19</v>
      </c>
      <c r="B250" s="33" t="s">
        <v>239</v>
      </c>
      <c r="C250" s="36">
        <v>1</v>
      </c>
      <c r="D250" s="36">
        <v>1</v>
      </c>
      <c r="E250" s="36">
        <v>1</v>
      </c>
      <c r="F250" s="36">
        <v>1</v>
      </c>
    </row>
    <row r="251" spans="1:6" ht="16" x14ac:dyDescent="0.5">
      <c r="A251" s="33" t="s">
        <v>19</v>
      </c>
      <c r="B251" s="33" t="s">
        <v>132</v>
      </c>
      <c r="C251" s="36">
        <v>1</v>
      </c>
      <c r="D251" s="36">
        <v>1</v>
      </c>
      <c r="E251" s="36">
        <v>1</v>
      </c>
      <c r="F251" s="36">
        <v>1</v>
      </c>
    </row>
    <row r="252" spans="1:6" ht="16" x14ac:dyDescent="0.5">
      <c r="A252" s="33" t="s">
        <v>19</v>
      </c>
      <c r="B252" s="33" t="s">
        <v>240</v>
      </c>
      <c r="C252" s="36">
        <v>1</v>
      </c>
      <c r="D252" s="36">
        <v>1</v>
      </c>
      <c r="E252" s="36">
        <v>1</v>
      </c>
      <c r="F252" s="36">
        <v>1</v>
      </c>
    </row>
    <row r="253" spans="1:6" ht="16" x14ac:dyDescent="0.5">
      <c r="A253" s="33" t="s">
        <v>19</v>
      </c>
      <c r="B253" s="33" t="s">
        <v>241</v>
      </c>
      <c r="C253" s="36">
        <v>1</v>
      </c>
      <c r="D253" s="36">
        <v>1</v>
      </c>
      <c r="E253" s="36">
        <v>1</v>
      </c>
      <c r="F253" s="36">
        <v>1</v>
      </c>
    </row>
    <row r="254" spans="1:6" ht="16" x14ac:dyDescent="0.5">
      <c r="A254" s="33" t="s">
        <v>19</v>
      </c>
      <c r="B254" s="33" t="s">
        <v>242</v>
      </c>
      <c r="C254" s="36">
        <v>1</v>
      </c>
      <c r="D254" s="36">
        <v>1</v>
      </c>
      <c r="E254" s="36">
        <v>1</v>
      </c>
      <c r="F254" s="36">
        <v>1</v>
      </c>
    </row>
    <row r="255" spans="1:6" ht="16" x14ac:dyDescent="0.5">
      <c r="A255" s="33" t="s">
        <v>19</v>
      </c>
      <c r="B255" s="33" t="s">
        <v>243</v>
      </c>
      <c r="C255" s="36">
        <v>1</v>
      </c>
      <c r="D255" s="36">
        <v>1</v>
      </c>
      <c r="E255" s="36">
        <v>1</v>
      </c>
      <c r="F255" s="36">
        <v>1</v>
      </c>
    </row>
    <row r="256" spans="1:6" ht="16" x14ac:dyDescent="0.5">
      <c r="A256" s="33" t="s">
        <v>19</v>
      </c>
      <c r="B256" s="33" t="s">
        <v>244</v>
      </c>
      <c r="C256" s="36">
        <v>0</v>
      </c>
      <c r="D256" s="36">
        <v>1</v>
      </c>
      <c r="E256" s="36">
        <v>1</v>
      </c>
      <c r="F256" s="36">
        <v>1</v>
      </c>
    </row>
    <row r="257" spans="1:6" ht="16" x14ac:dyDescent="0.5">
      <c r="A257" s="33" t="s">
        <v>19</v>
      </c>
      <c r="B257" s="33" t="s">
        <v>245</v>
      </c>
      <c r="C257" s="36">
        <v>1</v>
      </c>
      <c r="D257" s="36">
        <v>1</v>
      </c>
      <c r="E257" s="36">
        <v>1</v>
      </c>
      <c r="F257" s="36">
        <v>1</v>
      </c>
    </row>
    <row r="258" spans="1:6" ht="16" x14ac:dyDescent="0.5">
      <c r="A258" s="33" t="s">
        <v>19</v>
      </c>
      <c r="B258" s="33" t="s">
        <v>246</v>
      </c>
      <c r="C258" s="36">
        <v>1</v>
      </c>
      <c r="D258" s="36">
        <v>1</v>
      </c>
      <c r="E258" s="36">
        <v>1</v>
      </c>
      <c r="F258" s="36">
        <v>1</v>
      </c>
    </row>
    <row r="259" spans="1:6" ht="16" x14ac:dyDescent="0.5">
      <c r="A259" s="33" t="s">
        <v>19</v>
      </c>
      <c r="B259" s="33" t="s">
        <v>247</v>
      </c>
      <c r="C259" s="36">
        <v>1</v>
      </c>
      <c r="D259" s="36">
        <v>1</v>
      </c>
      <c r="E259" s="36">
        <v>1</v>
      </c>
      <c r="F259" s="36">
        <v>1</v>
      </c>
    </row>
    <row r="260" spans="1:6" ht="16" x14ac:dyDescent="0.5">
      <c r="A260" s="33" t="s">
        <v>19</v>
      </c>
      <c r="B260" s="33" t="s">
        <v>246</v>
      </c>
      <c r="C260" s="36">
        <v>1</v>
      </c>
      <c r="D260" s="36">
        <v>1</v>
      </c>
      <c r="E260" s="36">
        <v>1</v>
      </c>
      <c r="F260" s="36">
        <v>1</v>
      </c>
    </row>
    <row r="261" spans="1:6" ht="16" x14ac:dyDescent="0.5">
      <c r="A261" s="33" t="s">
        <v>19</v>
      </c>
      <c r="B261" s="33" t="s">
        <v>95</v>
      </c>
      <c r="C261" s="36">
        <v>0</v>
      </c>
      <c r="D261" s="36">
        <v>1</v>
      </c>
      <c r="E261" s="36">
        <v>1</v>
      </c>
      <c r="F261" s="36">
        <v>1</v>
      </c>
    </row>
    <row r="262" spans="1:6" ht="16" x14ac:dyDescent="0.5">
      <c r="A262" s="33" t="s">
        <v>19</v>
      </c>
      <c r="B262" s="33" t="s">
        <v>248</v>
      </c>
      <c r="C262" s="36">
        <v>1</v>
      </c>
      <c r="D262" s="36">
        <v>1</v>
      </c>
      <c r="E262" s="36">
        <v>1</v>
      </c>
      <c r="F262" s="36">
        <v>1</v>
      </c>
    </row>
    <row r="263" spans="1:6" ht="16" x14ac:dyDescent="0.5">
      <c r="A263" s="33" t="s">
        <v>19</v>
      </c>
      <c r="B263" s="33" t="s">
        <v>249</v>
      </c>
      <c r="C263" s="36">
        <v>1</v>
      </c>
      <c r="D263" s="36">
        <v>1</v>
      </c>
      <c r="E263" s="36">
        <v>1</v>
      </c>
      <c r="F263" s="36">
        <v>1</v>
      </c>
    </row>
    <row r="264" spans="1:6" ht="16" x14ac:dyDescent="0.5">
      <c r="A264" s="33" t="s">
        <v>19</v>
      </c>
      <c r="B264" s="33" t="s">
        <v>250</v>
      </c>
      <c r="C264" s="36">
        <v>1</v>
      </c>
      <c r="D264" s="36">
        <v>1</v>
      </c>
      <c r="E264" s="36">
        <v>1</v>
      </c>
      <c r="F264" s="36">
        <v>1</v>
      </c>
    </row>
    <row r="265" spans="1:6" ht="16" x14ac:dyDescent="0.5">
      <c r="A265" s="33" t="s">
        <v>19</v>
      </c>
      <c r="B265" s="33" t="s">
        <v>251</v>
      </c>
      <c r="C265" s="36">
        <v>1</v>
      </c>
      <c r="D265" s="36">
        <v>1</v>
      </c>
      <c r="E265" s="36">
        <v>1</v>
      </c>
      <c r="F265" s="36">
        <v>1</v>
      </c>
    </row>
    <row r="266" spans="1:6" ht="16" x14ac:dyDescent="0.5">
      <c r="A266" s="33" t="s">
        <v>19</v>
      </c>
      <c r="B266" s="33" t="s">
        <v>252</v>
      </c>
      <c r="C266" s="36">
        <v>1</v>
      </c>
      <c r="D266" s="36">
        <v>1</v>
      </c>
      <c r="E266" s="36">
        <v>1</v>
      </c>
      <c r="F266" s="36">
        <v>1</v>
      </c>
    </row>
    <row r="267" spans="1:6" ht="16" x14ac:dyDescent="0.5">
      <c r="A267" s="33" t="s">
        <v>19</v>
      </c>
      <c r="B267" s="33" t="s">
        <v>253</v>
      </c>
      <c r="C267" s="36">
        <v>1</v>
      </c>
      <c r="D267" s="36">
        <v>1</v>
      </c>
      <c r="E267" s="36">
        <v>1</v>
      </c>
      <c r="F267" s="36">
        <v>1</v>
      </c>
    </row>
    <row r="268" spans="1:6" ht="16" x14ac:dyDescent="0.5">
      <c r="A268" s="33" t="s">
        <v>19</v>
      </c>
      <c r="B268" s="33" t="s">
        <v>254</v>
      </c>
      <c r="C268" s="36">
        <v>0</v>
      </c>
      <c r="D268" s="36">
        <v>1</v>
      </c>
      <c r="E268" s="36">
        <v>1</v>
      </c>
      <c r="F268" s="36">
        <v>1</v>
      </c>
    </row>
    <row r="269" spans="1:6" ht="16" x14ac:dyDescent="0.5">
      <c r="A269" s="33" t="s">
        <v>19</v>
      </c>
      <c r="B269" s="33" t="s">
        <v>255</v>
      </c>
      <c r="C269" s="36">
        <v>1</v>
      </c>
      <c r="D269" s="36">
        <v>1</v>
      </c>
      <c r="E269" s="36">
        <v>1</v>
      </c>
      <c r="F269" s="36">
        <v>1</v>
      </c>
    </row>
    <row r="270" spans="1:6" ht="16" x14ac:dyDescent="0.5">
      <c r="A270" s="33" t="s">
        <v>19</v>
      </c>
      <c r="B270" s="33" t="s">
        <v>256</v>
      </c>
      <c r="C270" s="36">
        <v>1</v>
      </c>
      <c r="D270" s="36">
        <v>1</v>
      </c>
      <c r="E270" s="36">
        <v>1</v>
      </c>
      <c r="F270" s="36">
        <v>1</v>
      </c>
    </row>
    <row r="271" spans="1:6" ht="16" x14ac:dyDescent="0.5">
      <c r="A271" s="33" t="s">
        <v>19</v>
      </c>
      <c r="B271" s="33" t="s">
        <v>257</v>
      </c>
      <c r="C271" s="36">
        <v>0</v>
      </c>
      <c r="D271" s="36">
        <v>1</v>
      </c>
      <c r="E271" s="36">
        <v>1</v>
      </c>
      <c r="F271" s="36">
        <v>1</v>
      </c>
    </row>
    <row r="272" spans="1:6" ht="16" x14ac:dyDescent="0.5">
      <c r="A272" s="33" t="s">
        <v>19</v>
      </c>
      <c r="B272" s="33" t="s">
        <v>258</v>
      </c>
      <c r="C272" s="36">
        <v>1</v>
      </c>
      <c r="D272" s="36">
        <v>1</v>
      </c>
      <c r="E272" s="36">
        <v>1</v>
      </c>
      <c r="F272" s="36">
        <v>1</v>
      </c>
    </row>
    <row r="273" spans="1:6" ht="16" x14ac:dyDescent="0.5">
      <c r="A273" s="33" t="s">
        <v>19</v>
      </c>
      <c r="B273" s="33" t="s">
        <v>259</v>
      </c>
      <c r="C273" s="36">
        <v>1</v>
      </c>
      <c r="D273" s="36">
        <v>1</v>
      </c>
      <c r="E273" s="36">
        <v>1</v>
      </c>
      <c r="F273" s="36">
        <v>1</v>
      </c>
    </row>
    <row r="274" spans="1:6" ht="16" x14ac:dyDescent="0.5">
      <c r="A274" s="33" t="s">
        <v>19</v>
      </c>
      <c r="B274" s="33" t="s">
        <v>260</v>
      </c>
      <c r="C274" s="36">
        <v>1</v>
      </c>
      <c r="D274" s="36">
        <v>1</v>
      </c>
      <c r="E274" s="36">
        <v>1</v>
      </c>
      <c r="F274" s="36">
        <v>1</v>
      </c>
    </row>
    <row r="275" spans="1:6" ht="16" x14ac:dyDescent="0.5">
      <c r="A275" s="33" t="s">
        <v>19</v>
      </c>
      <c r="B275" s="33" t="s">
        <v>261</v>
      </c>
      <c r="C275" s="36">
        <v>1</v>
      </c>
      <c r="D275" s="36">
        <v>1</v>
      </c>
      <c r="E275" s="36">
        <v>1</v>
      </c>
      <c r="F275" s="36">
        <v>1</v>
      </c>
    </row>
    <row r="276" spans="1:6" ht="16" x14ac:dyDescent="0.5">
      <c r="A276" s="33" t="s">
        <v>19</v>
      </c>
      <c r="B276" s="33" t="s">
        <v>262</v>
      </c>
      <c r="C276" s="36">
        <v>0</v>
      </c>
      <c r="D276" s="36">
        <v>1</v>
      </c>
      <c r="E276" s="36">
        <v>1</v>
      </c>
      <c r="F276" s="36">
        <v>1</v>
      </c>
    </row>
    <row r="277" spans="1:6" ht="16" x14ac:dyDescent="0.5">
      <c r="A277" s="33" t="s">
        <v>19</v>
      </c>
      <c r="B277" s="33" t="s">
        <v>263</v>
      </c>
      <c r="C277" s="36">
        <v>1</v>
      </c>
      <c r="D277" s="36">
        <v>1</v>
      </c>
      <c r="E277" s="36">
        <v>1</v>
      </c>
      <c r="F277" s="36">
        <v>1</v>
      </c>
    </row>
    <row r="278" spans="1:6" ht="16" x14ac:dyDescent="0.5">
      <c r="A278" s="33" t="s">
        <v>19</v>
      </c>
      <c r="B278" s="33" t="s">
        <v>264</v>
      </c>
      <c r="C278" s="36">
        <v>1</v>
      </c>
      <c r="D278" s="36">
        <v>1</v>
      </c>
      <c r="E278" s="36">
        <v>1</v>
      </c>
      <c r="F278" s="36">
        <v>1</v>
      </c>
    </row>
    <row r="279" spans="1:6" ht="16" x14ac:dyDescent="0.5">
      <c r="A279" s="33" t="s">
        <v>19</v>
      </c>
      <c r="B279" s="33" t="s">
        <v>265</v>
      </c>
      <c r="C279" s="36">
        <v>0</v>
      </c>
      <c r="D279" s="36">
        <v>1</v>
      </c>
      <c r="E279" s="36">
        <v>1</v>
      </c>
      <c r="F279" s="36">
        <v>1</v>
      </c>
    </row>
    <row r="280" spans="1:6" ht="16" x14ac:dyDescent="0.5">
      <c r="A280" s="33" t="s">
        <v>19</v>
      </c>
      <c r="B280" s="33" t="s">
        <v>266</v>
      </c>
      <c r="C280" s="36">
        <v>1</v>
      </c>
      <c r="D280" s="36">
        <v>1</v>
      </c>
      <c r="E280" s="36">
        <v>1</v>
      </c>
      <c r="F280" s="36">
        <v>1</v>
      </c>
    </row>
    <row r="281" spans="1:6" ht="16" x14ac:dyDescent="0.5">
      <c r="A281" s="33" t="s">
        <v>19</v>
      </c>
      <c r="B281" s="33" t="s">
        <v>267</v>
      </c>
      <c r="C281" s="36">
        <v>1</v>
      </c>
      <c r="D281" s="36">
        <v>1</v>
      </c>
      <c r="E281" s="36">
        <v>1</v>
      </c>
      <c r="F281" s="36">
        <v>1</v>
      </c>
    </row>
    <row r="282" spans="1:6" ht="16" x14ac:dyDescent="0.5">
      <c r="A282" s="33" t="s">
        <v>19</v>
      </c>
      <c r="B282" s="33" t="s">
        <v>268</v>
      </c>
      <c r="C282" s="36">
        <v>0</v>
      </c>
      <c r="D282" s="36">
        <v>1</v>
      </c>
      <c r="E282" s="36">
        <v>1</v>
      </c>
      <c r="F282" s="36">
        <v>1</v>
      </c>
    </row>
    <row r="283" spans="1:6" ht="16" x14ac:dyDescent="0.5">
      <c r="A283" s="33" t="s">
        <v>19</v>
      </c>
      <c r="B283" s="33" t="s">
        <v>269</v>
      </c>
      <c r="C283" s="36">
        <v>0</v>
      </c>
      <c r="D283" s="36">
        <v>1</v>
      </c>
      <c r="E283" s="36">
        <v>1</v>
      </c>
      <c r="F283" s="36">
        <v>1</v>
      </c>
    </row>
    <row r="284" spans="1:6" ht="16" x14ac:dyDescent="0.5">
      <c r="A284" s="33" t="s">
        <v>19</v>
      </c>
      <c r="B284" s="33" t="s">
        <v>270</v>
      </c>
      <c r="C284" s="36">
        <v>1</v>
      </c>
      <c r="D284" s="36">
        <v>1</v>
      </c>
      <c r="E284" s="36">
        <v>1</v>
      </c>
      <c r="F284" s="36">
        <v>1</v>
      </c>
    </row>
    <row r="285" spans="1:6" ht="16" x14ac:dyDescent="0.5">
      <c r="A285" s="33" t="s">
        <v>19</v>
      </c>
      <c r="B285" s="33" t="s">
        <v>246</v>
      </c>
      <c r="C285" s="36">
        <v>1</v>
      </c>
      <c r="D285" s="36">
        <v>1</v>
      </c>
      <c r="E285" s="36">
        <v>1</v>
      </c>
      <c r="F285" s="36">
        <v>1</v>
      </c>
    </row>
    <row r="286" spans="1:6" ht="16" x14ac:dyDescent="0.5">
      <c r="A286" s="33" t="s">
        <v>19</v>
      </c>
      <c r="B286" s="33" t="s">
        <v>247</v>
      </c>
      <c r="C286" s="36">
        <v>1</v>
      </c>
      <c r="D286" s="36">
        <v>1</v>
      </c>
      <c r="E286" s="36">
        <v>1</v>
      </c>
      <c r="F286" s="36">
        <v>1</v>
      </c>
    </row>
    <row r="287" spans="1:6" ht="16" x14ac:dyDescent="0.5">
      <c r="A287" s="33" t="s">
        <v>19</v>
      </c>
      <c r="B287" s="33" t="s">
        <v>246</v>
      </c>
      <c r="C287" s="36">
        <v>1</v>
      </c>
      <c r="D287" s="36">
        <v>1</v>
      </c>
      <c r="E287" s="36">
        <v>1</v>
      </c>
      <c r="F287" s="36">
        <v>1</v>
      </c>
    </row>
    <row r="288" spans="1:6" ht="16" x14ac:dyDescent="0.5">
      <c r="A288" s="33" t="s">
        <v>19</v>
      </c>
      <c r="B288" s="33" t="s">
        <v>95</v>
      </c>
      <c r="C288" s="36">
        <v>0</v>
      </c>
      <c r="D288" s="36">
        <v>1</v>
      </c>
      <c r="E288" s="36">
        <v>1</v>
      </c>
      <c r="F288" s="36">
        <v>1</v>
      </c>
    </row>
    <row r="289" spans="1:6" ht="16" x14ac:dyDescent="0.5">
      <c r="A289" s="33" t="s">
        <v>19</v>
      </c>
      <c r="B289" s="33" t="s">
        <v>271</v>
      </c>
      <c r="C289" s="36">
        <v>0</v>
      </c>
      <c r="D289" s="36">
        <v>1</v>
      </c>
      <c r="E289" s="36">
        <v>1</v>
      </c>
      <c r="F289" s="36">
        <v>1</v>
      </c>
    </row>
    <row r="290" spans="1:6" ht="16" x14ac:dyDescent="0.5">
      <c r="A290" s="33" t="s">
        <v>19</v>
      </c>
      <c r="B290" s="33" t="s">
        <v>272</v>
      </c>
      <c r="C290" s="36">
        <v>0</v>
      </c>
      <c r="D290" s="36">
        <v>1</v>
      </c>
      <c r="E290" s="36">
        <v>1</v>
      </c>
      <c r="F290" s="36">
        <v>1</v>
      </c>
    </row>
    <row r="291" spans="1:6" ht="16" x14ac:dyDescent="0.5">
      <c r="A291" s="33" t="s">
        <v>19</v>
      </c>
      <c r="B291" s="33" t="s">
        <v>273</v>
      </c>
      <c r="C291" s="36">
        <v>1</v>
      </c>
      <c r="D291" s="36">
        <v>1</v>
      </c>
      <c r="E291" s="36">
        <v>1</v>
      </c>
      <c r="F291" s="36">
        <v>1</v>
      </c>
    </row>
    <row r="292" spans="1:6" ht="16" x14ac:dyDescent="0.5">
      <c r="A292" s="33" t="s">
        <v>19</v>
      </c>
      <c r="B292" s="33" t="s">
        <v>274</v>
      </c>
      <c r="C292" s="36">
        <v>1</v>
      </c>
      <c r="D292" s="36">
        <v>1</v>
      </c>
      <c r="E292" s="36">
        <v>1</v>
      </c>
      <c r="F292" s="36">
        <v>1</v>
      </c>
    </row>
    <row r="293" spans="1:6" ht="16" x14ac:dyDescent="0.5">
      <c r="A293" s="33" t="s">
        <v>19</v>
      </c>
      <c r="B293" s="33" t="s">
        <v>275</v>
      </c>
      <c r="C293" s="36">
        <v>1</v>
      </c>
      <c r="D293" s="36">
        <v>1</v>
      </c>
      <c r="E293" s="36">
        <v>1</v>
      </c>
      <c r="F293" s="36">
        <v>1</v>
      </c>
    </row>
    <row r="294" spans="1:6" ht="16" x14ac:dyDescent="0.5">
      <c r="A294" s="33" t="s">
        <v>19</v>
      </c>
      <c r="B294" s="33" t="s">
        <v>276</v>
      </c>
      <c r="C294" s="36">
        <v>0</v>
      </c>
      <c r="D294" s="36">
        <v>1</v>
      </c>
      <c r="E294" s="36">
        <v>1</v>
      </c>
      <c r="F294" s="36">
        <v>1</v>
      </c>
    </row>
    <row r="295" spans="1:6" ht="16" x14ac:dyDescent="0.5">
      <c r="A295" s="33" t="s">
        <v>19</v>
      </c>
      <c r="B295" s="33" t="s">
        <v>277</v>
      </c>
      <c r="C295" s="36">
        <v>0</v>
      </c>
      <c r="D295" s="36">
        <v>1</v>
      </c>
      <c r="E295" s="36">
        <v>1</v>
      </c>
      <c r="F295" s="36">
        <v>1</v>
      </c>
    </row>
    <row r="296" spans="1:6" ht="16" x14ac:dyDescent="0.5">
      <c r="A296" s="33" t="s">
        <v>19</v>
      </c>
      <c r="B296" s="33" t="s">
        <v>278</v>
      </c>
      <c r="C296" s="36">
        <v>1</v>
      </c>
      <c r="D296" s="36">
        <v>1</v>
      </c>
      <c r="E296" s="36">
        <v>1</v>
      </c>
      <c r="F296" s="36">
        <v>1</v>
      </c>
    </row>
    <row r="297" spans="1:6" ht="16" x14ac:dyDescent="0.5">
      <c r="A297" s="33" t="s">
        <v>19</v>
      </c>
      <c r="B297" s="33" t="s">
        <v>253</v>
      </c>
      <c r="C297" s="36">
        <v>1</v>
      </c>
      <c r="D297" s="36">
        <v>1</v>
      </c>
      <c r="E297" s="36">
        <v>1</v>
      </c>
      <c r="F297" s="36">
        <v>1</v>
      </c>
    </row>
    <row r="298" spans="1:6" ht="16" x14ac:dyDescent="0.5">
      <c r="A298" s="33" t="s">
        <v>19</v>
      </c>
      <c r="B298" s="33" t="s">
        <v>279</v>
      </c>
      <c r="C298" s="36">
        <v>0</v>
      </c>
      <c r="D298" s="36">
        <v>1</v>
      </c>
      <c r="E298" s="36">
        <v>1</v>
      </c>
      <c r="F298" s="36">
        <v>1</v>
      </c>
    </row>
    <row r="299" spans="1:6" ht="16" x14ac:dyDescent="0.5">
      <c r="A299" s="33" t="s">
        <v>19</v>
      </c>
      <c r="B299" s="33" t="s">
        <v>250</v>
      </c>
      <c r="C299" s="36">
        <v>1</v>
      </c>
      <c r="D299" s="36">
        <v>1</v>
      </c>
      <c r="E299" s="36">
        <v>1</v>
      </c>
      <c r="F299" s="36">
        <v>1</v>
      </c>
    </row>
    <row r="300" spans="1:6" ht="16" x14ac:dyDescent="0.5">
      <c r="A300" s="33" t="s">
        <v>19</v>
      </c>
      <c r="B300" s="33" t="s">
        <v>280</v>
      </c>
      <c r="C300" s="36">
        <v>1</v>
      </c>
      <c r="D300" s="36">
        <v>1</v>
      </c>
      <c r="E300" s="36">
        <v>1</v>
      </c>
      <c r="F300" s="36">
        <v>1</v>
      </c>
    </row>
    <row r="301" spans="1:6" ht="16" x14ac:dyDescent="0.5">
      <c r="A301" s="33" t="s">
        <v>19</v>
      </c>
      <c r="B301" s="33" t="s">
        <v>246</v>
      </c>
      <c r="C301" s="36">
        <v>1</v>
      </c>
      <c r="D301" s="36">
        <v>1</v>
      </c>
      <c r="E301" s="36">
        <v>1</v>
      </c>
      <c r="F301" s="36">
        <v>1</v>
      </c>
    </row>
    <row r="302" spans="1:6" ht="16" x14ac:dyDescent="0.5">
      <c r="A302" s="33" t="s">
        <v>19</v>
      </c>
      <c r="B302" s="33" t="s">
        <v>281</v>
      </c>
      <c r="C302" s="36">
        <v>1</v>
      </c>
      <c r="D302" s="36">
        <v>1</v>
      </c>
      <c r="E302" s="36">
        <v>1</v>
      </c>
      <c r="F302" s="36">
        <v>1</v>
      </c>
    </row>
    <row r="303" spans="1:6" ht="16" x14ac:dyDescent="0.5">
      <c r="A303" s="33" t="s">
        <v>19</v>
      </c>
      <c r="B303" s="33" t="s">
        <v>282</v>
      </c>
      <c r="C303" s="36">
        <v>1</v>
      </c>
      <c r="D303" s="36">
        <v>1</v>
      </c>
      <c r="E303" s="36">
        <v>1</v>
      </c>
      <c r="F303" s="36">
        <v>1</v>
      </c>
    </row>
    <row r="304" spans="1:6" ht="16" x14ac:dyDescent="0.5">
      <c r="A304" s="33" t="s">
        <v>19</v>
      </c>
      <c r="B304" s="33" t="s">
        <v>283</v>
      </c>
      <c r="C304" s="36">
        <v>1</v>
      </c>
      <c r="D304" s="36">
        <v>1</v>
      </c>
      <c r="E304" s="36">
        <v>1</v>
      </c>
      <c r="F304" s="36">
        <v>1</v>
      </c>
    </row>
    <row r="305" spans="1:6" ht="16" x14ac:dyDescent="0.5">
      <c r="A305" s="95" t="s">
        <v>4</v>
      </c>
      <c r="B305" s="96"/>
      <c r="C305" s="36">
        <f>SUM(C245:C304)</f>
        <v>46</v>
      </c>
      <c r="D305" s="36">
        <f t="shared" ref="D305:F305" si="2">SUM(D245:D304)</f>
        <v>60</v>
      </c>
      <c r="E305" s="36">
        <f t="shared" si="2"/>
        <v>60</v>
      </c>
      <c r="F305" s="36">
        <f t="shared" si="2"/>
        <v>60</v>
      </c>
    </row>
    <row r="306" spans="1:6" ht="16" x14ac:dyDescent="0.5">
      <c r="A306" s="95" t="s">
        <v>336</v>
      </c>
      <c r="B306" s="96"/>
      <c r="C306" s="41">
        <f>C305/F305</f>
        <v>0.76666666666666672</v>
      </c>
      <c r="D306" s="41">
        <f>D305/F305</f>
        <v>1</v>
      </c>
      <c r="E306" s="41">
        <f>E305/F305</f>
        <v>1</v>
      </c>
      <c r="F306" s="41">
        <f>F305/F305</f>
        <v>1</v>
      </c>
    </row>
    <row r="307" spans="1:6" ht="16" x14ac:dyDescent="0.5">
      <c r="A307" s="34" t="s">
        <v>323</v>
      </c>
      <c r="B307" s="34" t="s">
        <v>16</v>
      </c>
      <c r="C307" s="37">
        <v>0</v>
      </c>
      <c r="D307" s="37">
        <v>1</v>
      </c>
      <c r="E307" s="37">
        <v>1</v>
      </c>
      <c r="F307" s="37">
        <v>1</v>
      </c>
    </row>
    <row r="308" spans="1:6" ht="16" x14ac:dyDescent="0.5">
      <c r="A308" s="34" t="s">
        <v>323</v>
      </c>
      <c r="B308" s="34" t="s">
        <v>127</v>
      </c>
      <c r="C308" s="37">
        <v>0</v>
      </c>
      <c r="D308" s="37">
        <v>1</v>
      </c>
      <c r="E308" s="37">
        <v>1</v>
      </c>
      <c r="F308" s="37">
        <v>1</v>
      </c>
    </row>
    <row r="309" spans="1:6" ht="16" x14ac:dyDescent="0.5">
      <c r="A309" s="34" t="s">
        <v>323</v>
      </c>
      <c r="B309" s="34" t="s">
        <v>284</v>
      </c>
      <c r="C309" s="37">
        <v>0</v>
      </c>
      <c r="D309" s="37">
        <v>1</v>
      </c>
      <c r="E309" s="37">
        <v>1</v>
      </c>
      <c r="F309" s="37">
        <v>1</v>
      </c>
    </row>
    <row r="310" spans="1:6" ht="16" x14ac:dyDescent="0.5">
      <c r="A310" s="34" t="s">
        <v>323</v>
      </c>
      <c r="B310" s="34" t="s">
        <v>285</v>
      </c>
      <c r="C310" s="37">
        <v>0</v>
      </c>
      <c r="D310" s="37">
        <v>1</v>
      </c>
      <c r="E310" s="37">
        <v>1</v>
      </c>
      <c r="F310" s="37">
        <v>1</v>
      </c>
    </row>
    <row r="311" spans="1:6" ht="16" x14ac:dyDescent="0.5">
      <c r="A311" s="34" t="s">
        <v>323</v>
      </c>
      <c r="B311" s="34" t="s">
        <v>286</v>
      </c>
      <c r="C311" s="37">
        <v>0</v>
      </c>
      <c r="D311" s="37">
        <v>1</v>
      </c>
      <c r="E311" s="37">
        <v>1</v>
      </c>
      <c r="F311" s="37">
        <v>1</v>
      </c>
    </row>
    <row r="312" spans="1:6" ht="16" x14ac:dyDescent="0.5">
      <c r="A312" s="34" t="s">
        <v>323</v>
      </c>
      <c r="B312" s="34" t="s">
        <v>287</v>
      </c>
      <c r="C312" s="37">
        <v>0</v>
      </c>
      <c r="D312" s="37">
        <v>1</v>
      </c>
      <c r="E312" s="37">
        <v>1</v>
      </c>
      <c r="F312" s="37">
        <v>1</v>
      </c>
    </row>
    <row r="313" spans="1:6" ht="16" x14ac:dyDescent="0.5">
      <c r="A313" s="34" t="s">
        <v>323</v>
      </c>
      <c r="B313" s="34" t="s">
        <v>288</v>
      </c>
      <c r="C313" s="37">
        <v>0</v>
      </c>
      <c r="D313" s="37">
        <v>1</v>
      </c>
      <c r="E313" s="37">
        <v>1</v>
      </c>
      <c r="F313" s="37">
        <v>1</v>
      </c>
    </row>
    <row r="314" spans="1:6" ht="16" x14ac:dyDescent="0.5">
      <c r="A314" s="34" t="s">
        <v>323</v>
      </c>
      <c r="B314" s="34" t="s">
        <v>289</v>
      </c>
      <c r="C314" s="37">
        <v>0</v>
      </c>
      <c r="D314" s="37">
        <v>1</v>
      </c>
      <c r="E314" s="37">
        <v>1</v>
      </c>
      <c r="F314" s="37">
        <v>1</v>
      </c>
    </row>
    <row r="315" spans="1:6" ht="16" x14ac:dyDescent="0.5">
      <c r="A315" s="34" t="s">
        <v>323</v>
      </c>
      <c r="B315" s="34" t="s">
        <v>290</v>
      </c>
      <c r="C315" s="37">
        <v>0</v>
      </c>
      <c r="D315" s="37">
        <v>1</v>
      </c>
      <c r="E315" s="37">
        <v>1</v>
      </c>
      <c r="F315" s="37">
        <v>1</v>
      </c>
    </row>
    <row r="316" spans="1:6" ht="16" x14ac:dyDescent="0.5">
      <c r="A316" s="34" t="s">
        <v>323</v>
      </c>
      <c r="B316" s="34" t="s">
        <v>291</v>
      </c>
      <c r="C316" s="37">
        <v>0</v>
      </c>
      <c r="D316" s="37">
        <v>1</v>
      </c>
      <c r="E316" s="37">
        <v>1</v>
      </c>
      <c r="F316" s="37">
        <v>1</v>
      </c>
    </row>
    <row r="317" spans="1:6" ht="16" x14ac:dyDescent="0.5">
      <c r="A317" s="34" t="s">
        <v>323</v>
      </c>
      <c r="B317" s="34" t="s">
        <v>292</v>
      </c>
      <c r="C317" s="37">
        <v>0</v>
      </c>
      <c r="D317" s="37">
        <v>1</v>
      </c>
      <c r="E317" s="37">
        <v>1</v>
      </c>
      <c r="F317" s="37">
        <v>1</v>
      </c>
    </row>
    <row r="318" spans="1:6" ht="16" x14ac:dyDescent="0.5">
      <c r="A318" s="34" t="s">
        <v>323</v>
      </c>
      <c r="B318" s="34" t="s">
        <v>246</v>
      </c>
      <c r="C318" s="37">
        <v>0</v>
      </c>
      <c r="D318" s="37">
        <v>1</v>
      </c>
      <c r="E318" s="37">
        <v>1</v>
      </c>
      <c r="F318" s="37">
        <v>1</v>
      </c>
    </row>
    <row r="319" spans="1:6" ht="16" x14ac:dyDescent="0.5">
      <c r="A319" s="34" t="s">
        <v>323</v>
      </c>
      <c r="B319" s="34" t="s">
        <v>246</v>
      </c>
      <c r="C319" s="37">
        <v>0</v>
      </c>
      <c r="D319" s="37">
        <v>1</v>
      </c>
      <c r="E319" s="37">
        <v>1</v>
      </c>
      <c r="F319" s="37">
        <v>1</v>
      </c>
    </row>
    <row r="320" spans="1:6" ht="16" x14ac:dyDescent="0.5">
      <c r="A320" s="34" t="s">
        <v>323</v>
      </c>
      <c r="B320" s="34" t="s">
        <v>281</v>
      </c>
      <c r="C320" s="37">
        <v>0</v>
      </c>
      <c r="D320" s="37">
        <v>1</v>
      </c>
      <c r="E320" s="37">
        <v>1</v>
      </c>
      <c r="F320" s="37">
        <v>1</v>
      </c>
    </row>
    <row r="321" spans="1:6" ht="16" x14ac:dyDescent="0.5">
      <c r="A321" s="34" t="s">
        <v>323</v>
      </c>
      <c r="B321" s="34" t="s">
        <v>293</v>
      </c>
      <c r="C321" s="37">
        <v>0</v>
      </c>
      <c r="D321" s="37">
        <v>1</v>
      </c>
      <c r="E321" s="37">
        <v>1</v>
      </c>
      <c r="F321" s="37">
        <v>1</v>
      </c>
    </row>
    <row r="322" spans="1:6" ht="16" x14ac:dyDescent="0.5">
      <c r="A322" s="34" t="s">
        <v>323</v>
      </c>
      <c r="B322" s="34" t="s">
        <v>294</v>
      </c>
      <c r="C322" s="37">
        <v>0</v>
      </c>
      <c r="D322" s="37">
        <v>1</v>
      </c>
      <c r="E322" s="37">
        <v>1</v>
      </c>
      <c r="F322" s="37">
        <v>1</v>
      </c>
    </row>
    <row r="323" spans="1:6" ht="16" x14ac:dyDescent="0.5">
      <c r="A323" s="34" t="s">
        <v>323</v>
      </c>
      <c r="B323" s="34" t="s">
        <v>295</v>
      </c>
      <c r="C323" s="37">
        <v>0</v>
      </c>
      <c r="D323" s="37">
        <v>1</v>
      </c>
      <c r="E323" s="37">
        <v>1</v>
      </c>
      <c r="F323" s="37">
        <v>1</v>
      </c>
    </row>
    <row r="324" spans="1:6" ht="16" x14ac:dyDescent="0.5">
      <c r="A324" s="34" t="s">
        <v>323</v>
      </c>
      <c r="B324" s="34" t="s">
        <v>296</v>
      </c>
      <c r="C324" s="37">
        <v>0</v>
      </c>
      <c r="D324" s="37">
        <v>1</v>
      </c>
      <c r="E324" s="37">
        <v>1</v>
      </c>
      <c r="F324" s="37">
        <v>1</v>
      </c>
    </row>
    <row r="325" spans="1:6" ht="16" x14ac:dyDescent="0.5">
      <c r="A325" s="34" t="s">
        <v>323</v>
      </c>
      <c r="B325" s="34" t="s">
        <v>297</v>
      </c>
      <c r="C325" s="37">
        <v>0</v>
      </c>
      <c r="D325" s="37">
        <v>1</v>
      </c>
      <c r="E325" s="37">
        <v>1</v>
      </c>
      <c r="F325" s="37">
        <v>1</v>
      </c>
    </row>
    <row r="326" spans="1:6" ht="16" x14ac:dyDescent="0.5">
      <c r="A326" s="34" t="s">
        <v>323</v>
      </c>
      <c r="B326" s="34" t="s">
        <v>278</v>
      </c>
      <c r="C326" s="37">
        <v>0</v>
      </c>
      <c r="D326" s="37">
        <v>1</v>
      </c>
      <c r="E326" s="37">
        <v>1</v>
      </c>
      <c r="F326" s="37">
        <v>1</v>
      </c>
    </row>
    <row r="327" spans="1:6" ht="16" x14ac:dyDescent="0.5">
      <c r="A327" s="34" t="s">
        <v>323</v>
      </c>
      <c r="B327" s="34" t="s">
        <v>298</v>
      </c>
      <c r="C327" s="37">
        <v>0</v>
      </c>
      <c r="D327" s="37">
        <v>1</v>
      </c>
      <c r="E327" s="37">
        <v>1</v>
      </c>
      <c r="F327" s="37">
        <v>1</v>
      </c>
    </row>
    <row r="328" spans="1:6" ht="16" x14ac:dyDescent="0.5">
      <c r="A328" s="34" t="s">
        <v>323</v>
      </c>
      <c r="B328" s="34" t="s">
        <v>299</v>
      </c>
      <c r="C328" s="37">
        <v>0</v>
      </c>
      <c r="D328" s="37">
        <v>1</v>
      </c>
      <c r="E328" s="37">
        <v>1</v>
      </c>
      <c r="F328" s="37">
        <v>1</v>
      </c>
    </row>
    <row r="329" spans="1:6" ht="16" x14ac:dyDescent="0.5">
      <c r="A329" s="34" t="s">
        <v>323</v>
      </c>
      <c r="B329" s="34" t="s">
        <v>300</v>
      </c>
      <c r="C329" s="37">
        <v>0</v>
      </c>
      <c r="D329" s="37">
        <v>1</v>
      </c>
      <c r="E329" s="37">
        <v>1</v>
      </c>
      <c r="F329" s="37">
        <v>1</v>
      </c>
    </row>
    <row r="330" spans="1:6" ht="16" x14ac:dyDescent="0.5">
      <c r="A330" s="34" t="s">
        <v>323</v>
      </c>
      <c r="B330" s="34" t="s">
        <v>301</v>
      </c>
      <c r="C330" s="37">
        <v>0</v>
      </c>
      <c r="D330" s="37">
        <v>1</v>
      </c>
      <c r="E330" s="37">
        <v>1</v>
      </c>
      <c r="F330" s="37">
        <v>1</v>
      </c>
    </row>
    <row r="331" spans="1:6" ht="16" x14ac:dyDescent="0.5">
      <c r="A331" s="34" t="s">
        <v>323</v>
      </c>
      <c r="B331" s="34" t="s">
        <v>320</v>
      </c>
      <c r="C331" s="37">
        <v>0</v>
      </c>
      <c r="D331" s="37">
        <v>1</v>
      </c>
      <c r="E331" s="37">
        <v>1</v>
      </c>
      <c r="F331" s="37">
        <v>1</v>
      </c>
    </row>
    <row r="332" spans="1:6" ht="16" x14ac:dyDescent="0.5">
      <c r="A332" s="34" t="s">
        <v>323</v>
      </c>
      <c r="B332" s="34" t="s">
        <v>319</v>
      </c>
      <c r="C332" s="37">
        <v>0</v>
      </c>
      <c r="D332" s="37">
        <v>1</v>
      </c>
      <c r="E332" s="37">
        <v>1</v>
      </c>
      <c r="F332" s="37">
        <v>1</v>
      </c>
    </row>
    <row r="333" spans="1:6" ht="16" x14ac:dyDescent="0.5">
      <c r="A333" s="34" t="s">
        <v>323</v>
      </c>
      <c r="B333" s="34" t="s">
        <v>318</v>
      </c>
      <c r="C333" s="37">
        <v>0</v>
      </c>
      <c r="D333" s="37">
        <v>1</v>
      </c>
      <c r="E333" s="37">
        <v>1</v>
      </c>
      <c r="F333" s="37">
        <v>1</v>
      </c>
    </row>
    <row r="334" spans="1:6" ht="16" x14ac:dyDescent="0.5">
      <c r="A334" s="34" t="s">
        <v>323</v>
      </c>
      <c r="B334" s="34" t="s">
        <v>302</v>
      </c>
      <c r="C334" s="37">
        <v>0</v>
      </c>
      <c r="D334" s="37">
        <v>1</v>
      </c>
      <c r="E334" s="37">
        <v>1</v>
      </c>
      <c r="F334" s="37">
        <v>1</v>
      </c>
    </row>
    <row r="335" spans="1:6" ht="16" x14ac:dyDescent="0.5">
      <c r="A335" s="34" t="s">
        <v>323</v>
      </c>
      <c r="B335" s="34" t="s">
        <v>303</v>
      </c>
      <c r="C335" s="37">
        <v>0</v>
      </c>
      <c r="D335" s="37">
        <v>1</v>
      </c>
      <c r="E335" s="37">
        <v>1</v>
      </c>
      <c r="F335" s="37">
        <v>1</v>
      </c>
    </row>
    <row r="336" spans="1:6" ht="16" x14ac:dyDescent="0.5">
      <c r="A336" s="34" t="s">
        <v>323</v>
      </c>
      <c r="B336" s="34" t="s">
        <v>304</v>
      </c>
      <c r="C336" s="37">
        <v>0</v>
      </c>
      <c r="D336" s="37">
        <v>1</v>
      </c>
      <c r="E336" s="37">
        <v>1</v>
      </c>
      <c r="F336" s="37">
        <v>1</v>
      </c>
    </row>
    <row r="337" spans="1:6" ht="16" x14ac:dyDescent="0.5">
      <c r="A337" s="34" t="s">
        <v>323</v>
      </c>
      <c r="B337" s="34" t="s">
        <v>305</v>
      </c>
      <c r="C337" s="37">
        <v>0</v>
      </c>
      <c r="D337" s="37">
        <v>1</v>
      </c>
      <c r="E337" s="37">
        <v>1</v>
      </c>
      <c r="F337" s="37">
        <v>1</v>
      </c>
    </row>
    <row r="338" spans="1:6" ht="16" x14ac:dyDescent="0.5">
      <c r="A338" s="34" t="s">
        <v>323</v>
      </c>
      <c r="B338" s="34" t="s">
        <v>306</v>
      </c>
      <c r="C338" s="37">
        <v>0</v>
      </c>
      <c r="D338" s="37">
        <v>1</v>
      </c>
      <c r="E338" s="37">
        <v>1</v>
      </c>
      <c r="F338" s="37">
        <v>1</v>
      </c>
    </row>
    <row r="339" spans="1:6" ht="16" x14ac:dyDescent="0.5">
      <c r="A339" s="34" t="s">
        <v>323</v>
      </c>
      <c r="B339" s="34" t="s">
        <v>307</v>
      </c>
      <c r="C339" s="37">
        <v>0</v>
      </c>
      <c r="D339" s="37">
        <v>1</v>
      </c>
      <c r="E339" s="37">
        <v>1</v>
      </c>
      <c r="F339" s="37">
        <v>1</v>
      </c>
    </row>
    <row r="340" spans="1:6" ht="16" x14ac:dyDescent="0.5">
      <c r="A340" s="34" t="s">
        <v>323</v>
      </c>
      <c r="B340" s="34" t="s">
        <v>308</v>
      </c>
      <c r="C340" s="37">
        <v>0</v>
      </c>
      <c r="D340" s="37">
        <v>1</v>
      </c>
      <c r="E340" s="37">
        <v>1</v>
      </c>
      <c r="F340" s="37">
        <v>1</v>
      </c>
    </row>
    <row r="341" spans="1:6" ht="16" x14ac:dyDescent="0.5">
      <c r="A341" s="34" t="s">
        <v>323</v>
      </c>
      <c r="B341" s="34" t="s">
        <v>309</v>
      </c>
      <c r="C341" s="37">
        <v>0</v>
      </c>
      <c r="D341" s="37">
        <v>1</v>
      </c>
      <c r="E341" s="37">
        <v>1</v>
      </c>
      <c r="F341" s="37">
        <v>1</v>
      </c>
    </row>
    <row r="342" spans="1:6" ht="16" x14ac:dyDescent="0.5">
      <c r="A342" s="34" t="s">
        <v>323</v>
      </c>
      <c r="B342" s="34" t="s">
        <v>280</v>
      </c>
      <c r="C342" s="37">
        <v>0</v>
      </c>
      <c r="D342" s="37">
        <v>1</v>
      </c>
      <c r="E342" s="37">
        <v>1</v>
      </c>
      <c r="F342" s="37">
        <v>1</v>
      </c>
    </row>
    <row r="343" spans="1:6" ht="16" x14ac:dyDescent="0.5">
      <c r="A343" s="34" t="s">
        <v>323</v>
      </c>
      <c r="B343" s="34" t="s">
        <v>310</v>
      </c>
      <c r="C343" s="37">
        <v>0</v>
      </c>
      <c r="D343" s="37">
        <v>1</v>
      </c>
      <c r="E343" s="37">
        <v>1</v>
      </c>
      <c r="F343" s="37">
        <v>1</v>
      </c>
    </row>
    <row r="344" spans="1:6" ht="16" x14ac:dyDescent="0.5">
      <c r="A344" s="34" t="s">
        <v>323</v>
      </c>
      <c r="B344" s="34" t="s">
        <v>311</v>
      </c>
      <c r="C344" s="37">
        <v>0</v>
      </c>
      <c r="D344" s="37">
        <v>1</v>
      </c>
      <c r="E344" s="37">
        <v>1</v>
      </c>
      <c r="F344" s="37">
        <v>1</v>
      </c>
    </row>
    <row r="345" spans="1:6" ht="16" x14ac:dyDescent="0.5">
      <c r="A345" s="34" t="s">
        <v>323</v>
      </c>
      <c r="B345" s="34" t="s">
        <v>254</v>
      </c>
      <c r="C345" s="37">
        <v>0</v>
      </c>
      <c r="D345" s="37">
        <v>1</v>
      </c>
      <c r="E345" s="37">
        <v>1</v>
      </c>
      <c r="F345" s="37">
        <v>1</v>
      </c>
    </row>
    <row r="346" spans="1:6" ht="16" x14ac:dyDescent="0.5">
      <c r="A346" s="34" t="s">
        <v>323</v>
      </c>
      <c r="B346" s="34" t="s">
        <v>255</v>
      </c>
      <c r="C346" s="37">
        <v>0</v>
      </c>
      <c r="D346" s="37">
        <v>1</v>
      </c>
      <c r="E346" s="37">
        <v>1</v>
      </c>
      <c r="F346" s="37">
        <v>1</v>
      </c>
    </row>
    <row r="347" spans="1:6" ht="16" x14ac:dyDescent="0.5">
      <c r="A347" s="34" t="s">
        <v>323</v>
      </c>
      <c r="B347" s="34" t="s">
        <v>256</v>
      </c>
      <c r="C347" s="37">
        <v>0</v>
      </c>
      <c r="D347" s="37">
        <v>1</v>
      </c>
      <c r="E347" s="37">
        <v>1</v>
      </c>
      <c r="F347" s="37">
        <v>1</v>
      </c>
    </row>
    <row r="348" spans="1:6" ht="16" x14ac:dyDescent="0.5">
      <c r="A348" s="34" t="s">
        <v>323</v>
      </c>
      <c r="B348" s="34" t="s">
        <v>257</v>
      </c>
      <c r="C348" s="37">
        <v>0</v>
      </c>
      <c r="D348" s="37">
        <v>1</v>
      </c>
      <c r="E348" s="37">
        <v>1</v>
      </c>
      <c r="F348" s="37">
        <v>1</v>
      </c>
    </row>
    <row r="349" spans="1:6" ht="16" x14ac:dyDescent="0.5">
      <c r="A349" s="34" t="s">
        <v>323</v>
      </c>
      <c r="B349" s="34" t="s">
        <v>312</v>
      </c>
      <c r="C349" s="37">
        <v>0</v>
      </c>
      <c r="D349" s="37">
        <v>1</v>
      </c>
      <c r="E349" s="37">
        <v>1</v>
      </c>
      <c r="F349" s="37">
        <v>1</v>
      </c>
    </row>
    <row r="350" spans="1:6" ht="16" x14ac:dyDescent="0.5">
      <c r="A350" s="34" t="s">
        <v>323</v>
      </c>
      <c r="B350" s="34" t="s">
        <v>313</v>
      </c>
      <c r="C350" s="37">
        <v>0</v>
      </c>
      <c r="D350" s="37">
        <v>1</v>
      </c>
      <c r="E350" s="37">
        <v>1</v>
      </c>
      <c r="F350" s="37">
        <v>1</v>
      </c>
    </row>
    <row r="351" spans="1:6" ht="16" x14ac:dyDescent="0.5">
      <c r="A351" s="34" t="s">
        <v>323</v>
      </c>
      <c r="B351" s="34" t="s">
        <v>314</v>
      </c>
      <c r="C351" s="37">
        <v>0</v>
      </c>
      <c r="D351" s="37">
        <v>1</v>
      </c>
      <c r="E351" s="37">
        <v>1</v>
      </c>
      <c r="F351" s="37">
        <v>1</v>
      </c>
    </row>
    <row r="352" spans="1:6" ht="16" x14ac:dyDescent="0.5">
      <c r="A352" s="34" t="s">
        <v>323</v>
      </c>
      <c r="B352" s="34" t="s">
        <v>315</v>
      </c>
      <c r="C352" s="37">
        <v>0</v>
      </c>
      <c r="D352" s="37">
        <v>1</v>
      </c>
      <c r="E352" s="37">
        <v>1</v>
      </c>
      <c r="F352" s="37">
        <v>1</v>
      </c>
    </row>
    <row r="353" spans="1:6" ht="16" x14ac:dyDescent="0.5">
      <c r="A353" s="34" t="s">
        <v>323</v>
      </c>
      <c r="B353" s="34" t="s">
        <v>316</v>
      </c>
      <c r="C353" s="37">
        <v>0</v>
      </c>
      <c r="D353" s="37">
        <v>1</v>
      </c>
      <c r="E353" s="37">
        <v>1</v>
      </c>
      <c r="F353" s="37">
        <v>1</v>
      </c>
    </row>
    <row r="354" spans="1:6" ht="16" x14ac:dyDescent="0.5">
      <c r="A354" s="34" t="s">
        <v>323</v>
      </c>
      <c r="B354" s="34" t="s">
        <v>317</v>
      </c>
      <c r="C354" s="37">
        <v>0</v>
      </c>
      <c r="D354" s="37">
        <v>1</v>
      </c>
      <c r="E354" s="37">
        <v>1</v>
      </c>
      <c r="F354" s="37">
        <v>1</v>
      </c>
    </row>
    <row r="355" spans="1:6" ht="16" x14ac:dyDescent="0.5">
      <c r="A355" s="34" t="s">
        <v>323</v>
      </c>
      <c r="B355" s="34" t="s">
        <v>324</v>
      </c>
      <c r="C355" s="37">
        <v>0</v>
      </c>
      <c r="D355" s="37">
        <v>0</v>
      </c>
      <c r="E355" s="37">
        <v>0</v>
      </c>
      <c r="F355" s="37">
        <v>1</v>
      </c>
    </row>
    <row r="356" spans="1:6" ht="16" x14ac:dyDescent="0.5">
      <c r="A356" s="34" t="s">
        <v>323</v>
      </c>
      <c r="B356" s="34" t="s">
        <v>325</v>
      </c>
      <c r="C356" s="37">
        <v>0</v>
      </c>
      <c r="D356" s="37">
        <v>0</v>
      </c>
      <c r="E356" s="37">
        <v>0</v>
      </c>
      <c r="F356" s="37">
        <v>1</v>
      </c>
    </row>
    <row r="357" spans="1:6" ht="16" x14ac:dyDescent="0.5">
      <c r="A357" s="34" t="s">
        <v>323</v>
      </c>
      <c r="B357" s="34" t="s">
        <v>326</v>
      </c>
      <c r="C357" s="37">
        <v>0</v>
      </c>
      <c r="D357" s="37">
        <v>0</v>
      </c>
      <c r="E357" s="37">
        <v>0</v>
      </c>
      <c r="F357" s="37">
        <v>1</v>
      </c>
    </row>
    <row r="358" spans="1:6" ht="16" x14ac:dyDescent="0.5">
      <c r="A358" s="34" t="s">
        <v>323</v>
      </c>
      <c r="B358" s="34" t="s">
        <v>327</v>
      </c>
      <c r="C358" s="37">
        <v>0</v>
      </c>
      <c r="D358" s="37">
        <v>0</v>
      </c>
      <c r="E358" s="37">
        <v>0</v>
      </c>
      <c r="F358" s="37">
        <v>1</v>
      </c>
    </row>
    <row r="359" spans="1:6" ht="16" x14ac:dyDescent="0.5">
      <c r="A359" s="34" t="s">
        <v>323</v>
      </c>
      <c r="B359" s="34" t="s">
        <v>328</v>
      </c>
      <c r="C359" s="37">
        <v>0</v>
      </c>
      <c r="D359" s="37">
        <v>0</v>
      </c>
      <c r="E359" s="37">
        <v>0</v>
      </c>
      <c r="F359" s="37">
        <v>1</v>
      </c>
    </row>
    <row r="360" spans="1:6" ht="16" x14ac:dyDescent="0.5">
      <c r="A360" s="34" t="s">
        <v>323</v>
      </c>
      <c r="B360" s="34" t="s">
        <v>329</v>
      </c>
      <c r="C360" s="37">
        <v>0</v>
      </c>
      <c r="D360" s="37">
        <v>0</v>
      </c>
      <c r="E360" s="37">
        <v>0</v>
      </c>
      <c r="F360" s="37">
        <v>1</v>
      </c>
    </row>
    <row r="361" spans="1:6" ht="16" x14ac:dyDescent="0.5">
      <c r="A361" s="34" t="s">
        <v>323</v>
      </c>
      <c r="B361" s="34" t="s">
        <v>330</v>
      </c>
      <c r="C361" s="37">
        <v>0</v>
      </c>
      <c r="D361" s="37">
        <v>0</v>
      </c>
      <c r="E361" s="37">
        <v>0</v>
      </c>
      <c r="F361" s="37">
        <v>1</v>
      </c>
    </row>
    <row r="362" spans="1:6" ht="16" x14ac:dyDescent="0.5">
      <c r="A362" s="34" t="s">
        <v>323</v>
      </c>
      <c r="B362" s="34" t="s">
        <v>331</v>
      </c>
      <c r="C362" s="37">
        <v>0</v>
      </c>
      <c r="D362" s="37">
        <v>0</v>
      </c>
      <c r="E362" s="37">
        <v>0</v>
      </c>
      <c r="F362" s="37">
        <v>1</v>
      </c>
    </row>
    <row r="363" spans="1:6" ht="17.5" x14ac:dyDescent="0.55000000000000004">
      <c r="A363" s="97" t="s">
        <v>4</v>
      </c>
      <c r="B363" s="97"/>
      <c r="C363" s="39">
        <f>SUM(C307:C362)</f>
        <v>0</v>
      </c>
      <c r="D363" s="39">
        <f t="shared" ref="D363:F363" si="3">SUM(D307:D362)</f>
        <v>48</v>
      </c>
      <c r="E363" s="39">
        <f t="shared" si="3"/>
        <v>48</v>
      </c>
      <c r="F363" s="39">
        <f t="shared" si="3"/>
        <v>56</v>
      </c>
    </row>
    <row r="364" spans="1:6" ht="17.5" x14ac:dyDescent="0.55000000000000004">
      <c r="A364" s="97" t="s">
        <v>336</v>
      </c>
      <c r="B364" s="97"/>
      <c r="C364" s="40">
        <f>C363/F363</f>
        <v>0</v>
      </c>
      <c r="D364" s="40">
        <f>D363/F363</f>
        <v>0.8571428571428571</v>
      </c>
      <c r="E364" s="40">
        <f>E363/F363</f>
        <v>0.8571428571428571</v>
      </c>
      <c r="F364" s="40">
        <f>F363/F363</f>
        <v>1</v>
      </c>
    </row>
  </sheetData>
  <mergeCells count="8">
    <mergeCell ref="A127:B127"/>
    <mergeCell ref="A128:B128"/>
    <mergeCell ref="A363:B363"/>
    <mergeCell ref="A364:B364"/>
    <mergeCell ref="A305:B305"/>
    <mergeCell ref="A306:B306"/>
    <mergeCell ref="A243:B243"/>
    <mergeCell ref="A244:B2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تقييم</vt:lpstr>
      <vt:lpstr>مباريات المعايير</vt:lpstr>
      <vt:lpstr>المتطلبات ومدى توفرها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Thex</dc:creator>
  <cp:lastModifiedBy>THEX</cp:lastModifiedBy>
  <dcterms:created xsi:type="dcterms:W3CDTF">2018-07-04T11:09:27Z</dcterms:created>
  <dcterms:modified xsi:type="dcterms:W3CDTF">2022-08-29T19:47:18Z</dcterms:modified>
</cp:coreProperties>
</file>